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665" yWindow="12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8" i="11" l="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9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0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<sst xmlns="http://schemas.openxmlformats.org/spreadsheetml/2006/main" count="250" uniqueCount="128">
  <si>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</si>
  <si>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</si>
  <si>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</si>
  <si>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</si>
  <si>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</si>
  <si>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</si>
  <si>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</si>
  <si>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</si>
  <si>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</si>
  <si>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</si>
  <si>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</si>
  <si>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</si>
  <si>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</si>
  <si>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</si>
  <si>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</si>
  <si>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</si>
  <si>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</si>
  <si>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</si>
  <si>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</si>
  <si>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</si>
  <si>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</si>
  <si>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</si>
  <si>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</si>
  <si>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</si>
  <si>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</si>
  <si>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</si>
  <si>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</si>
  <si>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</si>
  <si>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</si>
  <si>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</si>
  <si>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</si>
  <si>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</si>
  <si>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</si>
  <si>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</si>
  <si>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</si>
  <si>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</si>
  <si>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</si>
  <si>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</si>
  <si>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</si>
  <si>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</si>
  <si>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</si>
  <si>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</si>
  <si>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</si>
  <si>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</si>
  <si>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</si>
  <si>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</si>
  <si>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</si>
  <si>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</si>
  <si>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</si>
  <si>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</si>
  <si>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</si>
  <si>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</si>
  <si>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</si>
  <si>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</si>
  <si>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</si>
  <si>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</si>
  <si>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</si>
  <si>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</si>
  <si>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</si>
  <si>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</si>
  <si>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</si>
  <si>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</si>
  <si>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</si>
  <si>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</si>
  <si>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</si>
  <si>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</si>
  <si>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</si>
  <si>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</si>
  <si>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</si>
  <si>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</si>
  <si>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</si>
  <si>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</si>
  <si>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</si>
  <si>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</si>
  <si>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</si>
  <si>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</si>
  <si>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</si>
  <si>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</si>
  <si>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</si>
  <si>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</si>
  <si>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</si>
  <si>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</si>
  <si>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</si>
  <si>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</si>
  <si>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</si>
  <si>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</si>
  <si>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</si>
  <si>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</si>
  <si>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</si>
  <si>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</si>
  <si>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</si>
  <si>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</si>
  <si>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</si>
  <si>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</si>
  <si>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</si>
  <si>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</si>
  <si>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</si>
  <si>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</si>
  <si>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</si>
  <si>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</si>
  <si>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</si>
  <si>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</si>
  <si>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</si>
  <si>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</si>
  <si>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</si>
  <si>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</si>
  <si>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</si>
  <si>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</si>
  <si>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</si>
  <si>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</si>
  <si>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</si>
  <si>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</si>
  <si>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</si>
  <si>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 xml:space="preserve">Afregningsmålere, mekaniske </t>
  </si>
  <si>
    <t>Ledningsnet ≤ Ø50 mm</t>
  </si>
  <si>
    <t>Ø 50mm &lt; Ledningsnet ≤ Ø110 mm</t>
  </si>
  <si>
    <t>Pumpestation (inkl. evt. hydrofor)/trykforøger, Mek./EL</t>
  </si>
  <si>
    <t>SRO-anlæg, vandværk</t>
  </si>
  <si>
    <t>Lager</t>
  </si>
  <si>
    <t>Arbejdsplads</t>
  </si>
  <si>
    <t>AQUIS ledningsmodel</t>
  </si>
  <si>
    <t>Pumpestation (inkl. evt. hydrofor)/trykforøger,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</si>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</sst>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17534148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3365888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480402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185962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388267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4420519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150870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150870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-12891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-3378240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-3391131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1180258</v>
      </c>
      <c r="F28" s="78" t="s">
        <v>4</v>
      </c>
      <c r="G28" s="1">
        <f>IF(E28&lt;0,0,-E28)</f>
        <v>-1180258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683979.896899499</v>
      </c>
      <c r="F30" s="78" t="s">
        <v>4</v>
      </c>
      <c r="G30" s="57">
        <f>-$E$30</f>
        <v>-683979.896899499</v>
      </c>
      <c r="H30" s="78" t="s">
        <v>4</v>
      </c>
      <c r="I30" s="2"/>
    </row>
    <row r="31" spans="1:9" x14ac:dyDescent="0.25">
      <c r="A31" s="2"/>
      <c r="B31" s="95" t="s">
        <v>123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124</v>
      </c>
      <c r="C32" s="38"/>
      <c r="D32" s="39"/>
      <c r="E32" s="47">
        <v>14974620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451666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15426286</v>
      </c>
      <c r="F35" s="78" t="s">
        <v>4</v>
      </c>
      <c r="G35" s="57">
        <f>-E35</f>
        <v>-15426286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243624.103100501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125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18372089.769907486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8559514.8179286197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55017.971690032951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147590.55285101256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18169481.245366439</v>
      </c>
      <c r="F13" s="58" t="s">
        <v>4</v>
      </c>
      <c r="G13" s="57">
        <f>E13</f>
        <v>18169481.245366439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-505942.25</v>
      </c>
      <c r="F15" s="58" t="s">
        <v>4</v>
      </c>
      <c r="G15" s="57">
        <f>E15</f>
        <v>-505942.25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1140053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53757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-27207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162940.05000000005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1329543.05</v>
      </c>
      <c r="F21" s="58" t="s">
        <v>4</v>
      </c>
      <c r="G21" s="57">
        <f>E21</f>
        <v>1329543.05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243624.103100501</v>
      </c>
      <c r="F23" s="58" t="s">
        <v>4</v>
      </c>
      <c r="G23" s="57">
        <f>E23</f>
        <v>243624.103100501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19236706.148466941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18169481.245366439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5211018.5175979165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4398403.0601547873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8559514.8179286197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230752.41181615376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54565.912697600266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146924.09217064298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18198743.652314346</v>
      </c>
      <c r="F16" s="58" t="s">
        <v>4</v>
      </c>
      <c r="G16" s="57">
        <f>E16</f>
        <v>18198743.652314346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-505942.25</v>
      </c>
      <c r="F18" s="58" t="s">
        <v>4</v>
      </c>
      <c r="G18" s="57">
        <f>E18</f>
        <v>-505942.25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17692801.402314346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5348267.9622022836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4464306.9897765825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8559514.8179286197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18372089.769907486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9812574.951978866</v>
      </c>
      <c r="H9" s="70" t="s">
        <v>4</v>
      </c>
      <c r="I9" s="2"/>
    </row>
    <row r="10" spans="1:9" x14ac:dyDescent="0.25">
      <c r="A10" s="2"/>
      <c r="B10" s="50" t="s">
        <v>126</v>
      </c>
      <c r="C10" s="45"/>
      <c r="D10" s="45"/>
      <c r="E10" s="45"/>
      <c r="F10" s="46"/>
      <c r="G10" s="47">
        <v>96222.226309750593</v>
      </c>
      <c r="H10" s="70" t="s">
        <v>4</v>
      </c>
      <c r="I10" s="2"/>
    </row>
    <row r="11" spans="1:9" x14ac:dyDescent="0.25">
      <c r="A11" s="2"/>
      <c r="B11" s="50" t="s">
        <v>127</v>
      </c>
      <c r="C11" s="45"/>
      <c r="D11" s="45"/>
      <c r="E11" s="45"/>
      <c r="F11" s="46"/>
      <c r="G11" s="47">
        <f>$G$9-$G$10</f>
        <v>9716352.7256691158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0.56624098819183344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55017.971690032951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5348267.9622022836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106965.35924404567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4464306.9897765825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40625.193606966903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147590.55285101256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-5073580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-3049811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-2023769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-505942.25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8</v>
      </c>
      <c r="E10" s="47">
        <v>488765</v>
      </c>
      <c r="F10" s="47">
        <f>E10/D10</f>
        <v>61095.625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1759294</v>
      </c>
      <c r="F11" s="47">
        <f t="shared" ref="F11:F19" si="0">E11/D11</f>
        <v>23457.253333333334</v>
      </c>
      <c r="G11" s="70" t="s">
        <v>4</v>
      </c>
      <c r="H11" s="2"/>
    </row>
    <row r="12" spans="1:8" x14ac:dyDescent="0.25">
      <c r="A12" s="2"/>
      <c r="B12" s="86" t="s">
        <v>114</v>
      </c>
      <c r="C12" s="87">
        <v>2015</v>
      </c>
      <c r="D12" s="87">
        <v>75</v>
      </c>
      <c r="E12" s="47">
        <v>373532</v>
      </c>
      <c r="F12" s="47">
        <f t="shared" si="0"/>
        <v>4980.4266666666663</v>
      </c>
      <c r="G12" s="70" t="s">
        <v>4</v>
      </c>
      <c r="H12" s="2"/>
    </row>
    <row r="13" spans="1:8" x14ac:dyDescent="0.25">
      <c r="A13" s="2"/>
      <c r="B13" s="86" t="s">
        <v>115</v>
      </c>
      <c r="C13" s="87">
        <v>2015</v>
      </c>
      <c r="D13" s="87">
        <v>75</v>
      </c>
      <c r="E13" s="47">
        <v>266951</v>
      </c>
      <c r="F13" s="47">
        <f t="shared" si="0"/>
        <v>3559.3466666666668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25</v>
      </c>
      <c r="E14" s="47">
        <v>214826</v>
      </c>
      <c r="F14" s="47">
        <f t="shared" si="0"/>
        <v>8593.0400000000009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10</v>
      </c>
      <c r="E15" s="47">
        <v>145271</v>
      </c>
      <c r="F15" s="47">
        <f t="shared" si="0"/>
        <v>14527.1</v>
      </c>
      <c r="G15" s="70" t="s">
        <v>4</v>
      </c>
      <c r="H15" s="2"/>
    </row>
    <row r="16" spans="1:8" x14ac:dyDescent="0.25">
      <c r="A16" s="2"/>
      <c r="B16" s="86" t="s">
        <v>118</v>
      </c>
      <c r="C16" s="87">
        <v>2015</v>
      </c>
      <c r="D16" s="87">
        <v>75</v>
      </c>
      <c r="E16" s="47">
        <v>140380</v>
      </c>
      <c r="F16" s="47">
        <f t="shared" si="0"/>
        <v>1871.7333333333333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5</v>
      </c>
      <c r="E17" s="47">
        <v>7446</v>
      </c>
      <c r="F17" s="47">
        <f t="shared" si="0"/>
        <v>1489.2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5</v>
      </c>
      <c r="E18" s="47">
        <v>875087</v>
      </c>
      <c r="F18" s="47">
        <f t="shared" si="0"/>
        <v>175017.4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50</v>
      </c>
      <c r="E19" s="47">
        <v>95620</v>
      </c>
      <c r="F19" s="47">
        <f t="shared" si="0"/>
        <v>1912.4</v>
      </c>
      <c r="G19" s="70" t="s">
        <v>4</v>
      </c>
      <c r="H19" s="2"/>
    </row>
    <row r="20" spans="1:8" x14ac:dyDescent="0.25">
      <c r="A20" s="2"/>
      <c r="B20" s="34" t="s">
        <v>122</v>
      </c>
      <c r="C20" s="35"/>
      <c r="D20" s="35"/>
      <c r="E20" s="36"/>
      <c r="F20" s="63">
        <f>SUM(F10:F19)</f>
        <v>296503.52500000002</v>
      </c>
      <c r="G20" s="64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8565988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7425935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1140053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33757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-20000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53757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92793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120000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-27207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204567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225500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2015'!F20</f>
        <v>296503.52500000002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162940.05000000005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2018-08-09T13:41:23Z</dcterms:modified>
</cp:coreProperties>
</file>