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25" i="11" l="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26" i="11"/>
  <c r="F10" i="11"/>
  <c r="F27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9" i="2"/>
  <c r="E11" i="4" l="1"/>
  <c r="E15" i="4"/>
  <c r="E10" i="4"/>
  <c r="E9" i="2"/>
  <c r="G9" i="8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<sst xmlns="http://schemas.openxmlformats.org/spreadsheetml/2006/main" count="264" uniqueCount="135">
  <si>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</si>
  <si>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</si>
  <si>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</si>
  <si>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</si>
  <si>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</si>
  <si>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</si>
  <si>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</si>
  <si>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</si>
  <si>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</si>
  <si>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</si>
  <si>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</si>
  <si>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</si>
  <si>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</si>
  <si>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</si>
  <si>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</si>
  <si>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</si>
  <si>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</si>
  <si>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</si>
  <si>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</si>
  <si>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</si>
  <si>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</si>
  <si>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</si>
  <si>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</si>
  <si>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</si>
  <si>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</si>
  <si>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</si>
  <si>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</si>
  <si>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</si>
  <si>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</si>
  <si>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</si>
  <si>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</si>
  <si>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</si>
  <si>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</si>
  <si>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</si>
  <si>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</si>
  <si>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</si>
  <si>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</si>
  <si>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</si>
  <si>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</si>
  <si>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</si>
  <si>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</si>
  <si>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</si>
  <si>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</si>
  <si>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</si>
  <si>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</si>
  <si>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</si>
  <si>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</si>
  <si>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</si>
  <si>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</si>
  <si>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</si>
  <si>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</si>
  <si>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</si>
  <si>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</si>
  <si>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</si>
  <si>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</si>
  <si>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</si>
  <si>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</si>
  <si>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</si>
  <si>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</si>
  <si>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</si>
  <si>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</si>
  <si>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</si>
  <si>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</si>
  <si>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</si>
  <si>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</si>
  <si>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</si>
  <si>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</si>
  <si>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</si>
  <si>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</si>
  <si>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</si>
  <si>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</si>
  <si>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</si>
  <si>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</si>
  <si>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</si>
  <si>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</si>
  <si>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</si>
  <si>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</si>
  <si>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</si>
  <si>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</si>
  <si>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</si>
  <si>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</si>
  <si>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</si>
  <si>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</si>
  <si>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</si>
  <si>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</si>
  <si>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</si>
  <si>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</si>
  <si>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</si>
  <si>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</si>
  <si>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</si>
  <si>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</si>
  <si>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</si>
  <si>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</si>
  <si>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</si>
  <si>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</si>
  <si>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</si>
  <si>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</si>
  <si>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</si>
  <si>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</si>
  <si>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</si>
  <si>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</si>
  <si>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</si>
  <si>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</si>
  <si>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</si>
  <si>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</si>
  <si>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</si>
  <si>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</si>
  <si>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</si>
  <si>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</si>
  <si>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</si>
  <si>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</si>
  <si>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</si>
  <si>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</si>
  <si>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Pumpe inkl. stigrør og forerørsforsejlinger mv.</t>
  </si>
  <si>
    <t>Ø110 mm &lt; Ledningsnet ≤ Ø 250 mm</t>
  </si>
  <si>
    <t>Beluftningsanlæg, bundbeluftbning, Mek./EL</t>
  </si>
  <si>
    <t>Filteranlæg, åbne filtre, enkelt filtrering, Mek./EL</t>
  </si>
  <si>
    <t>Nødstrømsanlæg på vandværk</t>
  </si>
  <si>
    <t>Elanlæg - vandværk</t>
  </si>
  <si>
    <t>SRO-anlæg, vandværk</t>
  </si>
  <si>
    <t>Etageareal vandbehandlingsbygning</t>
  </si>
  <si>
    <t>Sikring (terror, hærværk), Mek./EL</t>
  </si>
  <si>
    <t>Ø 50mm &lt; Ledningsnet ≤ Ø110 mm</t>
  </si>
  <si>
    <t>Inspektionsbrønd, Konstruktioner</t>
  </si>
  <si>
    <t>Stik på ledningsnet, Konstruktioner</t>
  </si>
  <si>
    <t>Ventiler på Ø 50mm &lt; Ledningsnet ≤ Ø110 mm</t>
  </si>
  <si>
    <t>Afregningsmålere, elektroniske ≤ Ø 110mm (Qn 10)</t>
  </si>
  <si>
    <t>SRO-brønd/kvarterbrønd/sektionsbrønd, Konstruktioner</t>
  </si>
  <si>
    <t>Køretøjer, entreprenørmaskiner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</si>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</sst>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20576637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3788309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444906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-163004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849000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4919211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24414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25677.13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50091.130000000005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0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-9713052.8699999992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-1300000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-11013052.869999999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-6043750.7399999993</v>
      </c>
      <c r="F28" s="78" t="s">
        <v>4</v>
      </c>
      <c r="G28" s="1">
        <f>IF(E28&lt;0,0,-E28)</f>
        <v>0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5" t="s">
        <v>130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131</v>
      </c>
      <c r="C32" s="38"/>
      <c r="D32" s="39"/>
      <c r="E32" s="47">
        <v>20815004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-8103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20806901</v>
      </c>
      <c r="F35" s="78" t="s">
        <v>4</v>
      </c>
      <c r="G35" s="57">
        <f>-E35</f>
        <v>-20806901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-230264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132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20120061.807536945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8325576.2233469794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63931.227996600894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179261.04548203634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19876869.534058306</v>
      </c>
      <c r="F13" s="58" t="s">
        <v>4</v>
      </c>
      <c r="G13" s="57">
        <f>E13</f>
        <v>19876869.534058306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0</v>
      </c>
      <c r="F15" s="58" t="s">
        <v>4</v>
      </c>
      <c r="G15" s="57">
        <f>E15</f>
        <v>0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577374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13230.43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-258750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-203566.73786666663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128287.69213333342</v>
      </c>
      <c r="F21" s="58" t="s">
        <v>4</v>
      </c>
      <c r="G21" s="57">
        <f>E21</f>
        <v>128287.69213333342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-230264</v>
      </c>
      <c r="F23" s="58" t="s">
        <v>4</v>
      </c>
      <c r="G23" s="57">
        <f>E23</f>
        <v>-230264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19774893.22619164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19876869.534058306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6430353.0243204683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5118996.317250438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8325576.2233469794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252436.24308254049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63406.986847633823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178428.77298185404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19887470.017311361</v>
      </c>
      <c r="F16" s="58" t="s">
        <v>4</v>
      </c>
      <c r="G16" s="57">
        <f>E16</f>
        <v>19887470.017311361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0</v>
      </c>
      <c r="F18" s="58" t="s">
        <v>4</v>
      </c>
      <c r="G18" s="57">
        <f>E18</f>
        <v>0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19887470.017311361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6599195.1069640052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5195290.4772259602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8325576.2233469794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20120061.807536945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11794485.584189966</v>
      </c>
      <c r="H9" s="70" t="s">
        <v>4</v>
      </c>
      <c r="I9" s="2"/>
    </row>
    <row r="10" spans="1:9" x14ac:dyDescent="0.25">
      <c r="A10" s="2"/>
      <c r="B10" s="50" t="s">
        <v>133</v>
      </c>
      <c r="C10" s="45"/>
      <c r="D10" s="45"/>
      <c r="E10" s="45"/>
      <c r="F10" s="46"/>
      <c r="G10" s="47">
        <v>348053.85029999999</v>
      </c>
      <c r="H10" s="70" t="s">
        <v>4</v>
      </c>
      <c r="I10" s="2"/>
    </row>
    <row r="11" spans="1:9" x14ac:dyDescent="0.25">
      <c r="A11" s="2"/>
      <c r="B11" s="50" t="s">
        <v>134</v>
      </c>
      <c r="C11" s="45"/>
      <c r="D11" s="45"/>
      <c r="E11" s="45"/>
      <c r="F11" s="46"/>
      <c r="G11" s="47">
        <f>$G$9-$G$10</f>
        <v>11446431.733889967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0.55852539448880667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63931.227996600894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6599195.1069640052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131983.90213928011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5195290.4772259602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47277.143342756237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179261.04548203634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2435748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2435748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0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0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v>0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9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15</v>
      </c>
      <c r="E10" s="47">
        <v>67587.28</v>
      </c>
      <c r="F10" s="47">
        <f>E10/D10</f>
        <v>4505.818666666667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75</v>
      </c>
      <c r="E11" s="47">
        <v>1826650.87</v>
      </c>
      <c r="F11" s="47">
        <f t="shared" ref="F11:F26" si="0">E11/D11</f>
        <v>24355.344933333334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25</v>
      </c>
      <c r="E12" s="47">
        <v>199905.75</v>
      </c>
      <c r="F12" s="47">
        <f t="shared" si="0"/>
        <v>7996.23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25</v>
      </c>
      <c r="E13" s="47">
        <v>401184.44</v>
      </c>
      <c r="F13" s="47">
        <f t="shared" si="0"/>
        <v>16047.3776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25</v>
      </c>
      <c r="E14" s="47">
        <v>9758</v>
      </c>
      <c r="F14" s="47">
        <f t="shared" si="0"/>
        <v>390.32</v>
      </c>
      <c r="G14" s="70" t="s">
        <v>4</v>
      </c>
      <c r="H14" s="2"/>
    </row>
    <row r="15" spans="1:8" x14ac:dyDescent="0.25">
      <c r="A15" s="2"/>
      <c r="B15" s="86" t="s">
        <v>118</v>
      </c>
      <c r="C15" s="87">
        <v>2015</v>
      </c>
      <c r="D15" s="87">
        <v>25</v>
      </c>
      <c r="E15" s="47">
        <v>80257.7</v>
      </c>
      <c r="F15" s="47">
        <f t="shared" si="0"/>
        <v>3210.308</v>
      </c>
      <c r="G15" s="70" t="s">
        <v>4</v>
      </c>
      <c r="H15" s="2"/>
    </row>
    <row r="16" spans="1:8" x14ac:dyDescent="0.25">
      <c r="A16" s="2"/>
      <c r="B16" s="86" t="s">
        <v>119</v>
      </c>
      <c r="C16" s="87">
        <v>2015</v>
      </c>
      <c r="D16" s="87">
        <v>10</v>
      </c>
      <c r="E16" s="47">
        <v>452552.42</v>
      </c>
      <c r="F16" s="47">
        <f t="shared" si="0"/>
        <v>45255.241999999998</v>
      </c>
      <c r="G16" s="70" t="s">
        <v>4</v>
      </c>
      <c r="H16" s="2"/>
    </row>
    <row r="17" spans="1:8" x14ac:dyDescent="0.25">
      <c r="A17" s="2"/>
      <c r="B17" s="86" t="s">
        <v>120</v>
      </c>
      <c r="C17" s="87">
        <v>2015</v>
      </c>
      <c r="D17" s="87">
        <v>75</v>
      </c>
      <c r="E17" s="47">
        <v>336513.35</v>
      </c>
      <c r="F17" s="47">
        <f t="shared" si="0"/>
        <v>4486.8446666666659</v>
      </c>
      <c r="G17" s="70" t="s">
        <v>4</v>
      </c>
      <c r="H17" s="2"/>
    </row>
    <row r="18" spans="1:8" x14ac:dyDescent="0.25">
      <c r="A18" s="2"/>
      <c r="B18" s="86" t="s">
        <v>121</v>
      </c>
      <c r="C18" s="87">
        <v>2015</v>
      </c>
      <c r="D18" s="87">
        <v>25</v>
      </c>
      <c r="E18" s="47">
        <v>32905.910000000003</v>
      </c>
      <c r="F18" s="47">
        <f t="shared" si="0"/>
        <v>1316.2364000000002</v>
      </c>
      <c r="G18" s="70" t="s">
        <v>4</v>
      </c>
      <c r="H18" s="2"/>
    </row>
    <row r="19" spans="1:8" x14ac:dyDescent="0.25">
      <c r="A19" s="2"/>
      <c r="B19" s="86" t="s">
        <v>122</v>
      </c>
      <c r="C19" s="87">
        <v>2015</v>
      </c>
      <c r="D19" s="87">
        <v>75</v>
      </c>
      <c r="E19" s="47">
        <v>755039.84</v>
      </c>
      <c r="F19" s="47">
        <f t="shared" si="0"/>
        <v>10067.197866666666</v>
      </c>
      <c r="G19" s="70" t="s">
        <v>4</v>
      </c>
      <c r="H19" s="2"/>
    </row>
    <row r="20" spans="1:8" x14ac:dyDescent="0.25">
      <c r="A20" s="2"/>
      <c r="B20" s="86" t="s">
        <v>114</v>
      </c>
      <c r="C20" s="87">
        <v>2015</v>
      </c>
      <c r="D20" s="87">
        <v>75</v>
      </c>
      <c r="E20" s="47">
        <v>55707.51</v>
      </c>
      <c r="F20" s="47">
        <f t="shared" si="0"/>
        <v>742.76679999999999</v>
      </c>
      <c r="G20" s="70" t="s">
        <v>4</v>
      </c>
      <c r="H20" s="2"/>
    </row>
    <row r="21" spans="1:8" x14ac:dyDescent="0.25">
      <c r="A21" s="2"/>
      <c r="B21" s="86" t="s">
        <v>123</v>
      </c>
      <c r="C21" s="87">
        <v>2015</v>
      </c>
      <c r="D21" s="87">
        <v>50</v>
      </c>
      <c r="E21" s="47">
        <v>59474.64</v>
      </c>
      <c r="F21" s="47">
        <f t="shared" si="0"/>
        <v>1189.4928</v>
      </c>
      <c r="G21" s="70" t="s">
        <v>4</v>
      </c>
      <c r="H21" s="2"/>
    </row>
    <row r="22" spans="1:8" x14ac:dyDescent="0.25">
      <c r="A22" s="2"/>
      <c r="B22" s="86" t="s">
        <v>124</v>
      </c>
      <c r="C22" s="87">
        <v>2015</v>
      </c>
      <c r="D22" s="87">
        <v>75</v>
      </c>
      <c r="E22" s="47">
        <v>2550442.0699999998</v>
      </c>
      <c r="F22" s="47">
        <f t="shared" si="0"/>
        <v>34005.894266666663</v>
      </c>
      <c r="G22" s="70" t="s">
        <v>4</v>
      </c>
      <c r="H22" s="2"/>
    </row>
    <row r="23" spans="1:8" x14ac:dyDescent="0.25">
      <c r="A23" s="2"/>
      <c r="B23" s="86" t="s">
        <v>125</v>
      </c>
      <c r="C23" s="87">
        <v>2015</v>
      </c>
      <c r="D23" s="87">
        <v>75</v>
      </c>
      <c r="E23" s="47">
        <v>607890.17000000004</v>
      </c>
      <c r="F23" s="47">
        <f t="shared" si="0"/>
        <v>8105.2022666666671</v>
      </c>
      <c r="G23" s="70" t="s">
        <v>4</v>
      </c>
      <c r="H23" s="2"/>
    </row>
    <row r="24" spans="1:8" x14ac:dyDescent="0.25">
      <c r="A24" s="2"/>
      <c r="B24" s="86" t="s">
        <v>126</v>
      </c>
      <c r="C24" s="87">
        <v>2015</v>
      </c>
      <c r="D24" s="87">
        <v>10</v>
      </c>
      <c r="E24" s="47">
        <v>1711431.63</v>
      </c>
      <c r="F24" s="47">
        <f t="shared" si="0"/>
        <v>171143.163</v>
      </c>
      <c r="G24" s="70" t="s">
        <v>4</v>
      </c>
      <c r="H24" s="2"/>
    </row>
    <row r="25" spans="1:8" x14ac:dyDescent="0.25">
      <c r="A25" s="2"/>
      <c r="B25" s="86" t="s">
        <v>127</v>
      </c>
      <c r="C25" s="87">
        <v>2015</v>
      </c>
      <c r="D25" s="87">
        <v>50</v>
      </c>
      <c r="E25" s="47">
        <v>510652.59</v>
      </c>
      <c r="F25" s="47">
        <f t="shared" si="0"/>
        <v>10213.051800000001</v>
      </c>
      <c r="G25" s="70" t="s">
        <v>4</v>
      </c>
      <c r="H25" s="2"/>
    </row>
    <row r="26" spans="1:8" x14ac:dyDescent="0.25">
      <c r="A26" s="2"/>
      <c r="B26" s="86" t="s">
        <v>128</v>
      </c>
      <c r="C26" s="87">
        <v>2015</v>
      </c>
      <c r="D26" s="87">
        <v>5</v>
      </c>
      <c r="E26" s="47">
        <v>55098.2</v>
      </c>
      <c r="F26" s="47">
        <f t="shared" si="0"/>
        <v>11019.64</v>
      </c>
      <c r="G26" s="70" t="s">
        <v>4</v>
      </c>
      <c r="H26" s="2"/>
    </row>
    <row r="27" spans="1:8" x14ac:dyDescent="0.25">
      <c r="A27" s="2"/>
      <c r="B27" s="34" t="s">
        <v>129</v>
      </c>
      <c r="C27" s="35"/>
      <c r="D27" s="35"/>
      <c r="E27" s="36"/>
      <c r="F27" s="63">
        <f>SUM(F10:F26)</f>
        <v>354050.13106666668</v>
      </c>
      <c r="G27" s="64" t="s">
        <v>4</v>
      </c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  <row r="55" spans="1:8" x14ac:dyDescent="0.25">
      <c r="A55" s="32"/>
      <c r="B55" s="32"/>
      <c r="C55" s="32"/>
      <c r="D55" s="32"/>
      <c r="E55" s="32"/>
      <c r="F55" s="32"/>
      <c r="G55" s="32"/>
      <c r="H55" s="32"/>
    </row>
    <row r="56" spans="1:8" x14ac:dyDescent="0.25">
      <c r="A56" s="32"/>
      <c r="B56" s="32"/>
      <c r="C56" s="32"/>
      <c r="D56" s="32"/>
      <c r="E56" s="32"/>
      <c r="F56" s="32"/>
      <c r="G56" s="32"/>
      <c r="H56" s="32"/>
    </row>
    <row r="57" spans="1:8" x14ac:dyDescent="0.25">
      <c r="A57" s="32"/>
      <c r="B57" s="32"/>
      <c r="C57" s="32"/>
      <c r="D57" s="32"/>
      <c r="E57" s="32"/>
      <c r="F57" s="32"/>
      <c r="G57" s="32"/>
      <c r="H57" s="32"/>
    </row>
    <row r="58" spans="1:8" x14ac:dyDescent="0.25">
      <c r="A58" s="32"/>
      <c r="B58" s="32"/>
      <c r="C58" s="32"/>
      <c r="D58" s="32"/>
      <c r="E58" s="32"/>
      <c r="F58" s="32"/>
      <c r="G58" s="32"/>
      <c r="H58" s="32"/>
    </row>
    <row r="59" spans="1:8" x14ac:dyDescent="0.25">
      <c r="A59" s="32"/>
      <c r="B59" s="32"/>
      <c r="C59" s="32"/>
      <c r="D59" s="32"/>
      <c r="E59" s="32"/>
      <c r="F59" s="32"/>
      <c r="G59" s="32"/>
      <c r="H59" s="32"/>
    </row>
  </sheetData>
  <sheetProtection password="DFE9" sheet="1" objects="1" scenarios="1"/>
  <mergeCells count="4">
    <mergeCell ref="B27:E2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8326974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7749600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577374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-4769.57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-18000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13230.43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0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258750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-258750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610667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301000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2015'!F27</f>
        <v>354050.13106666668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-203566.73786666663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2018-08-10T09:31:40Z</dcterms:modified>
</cp:coreProperties>
</file>