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15" i="11" l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9" i="2"/>
  <c r="G9" i="8"/>
  <c r="E11" i="2" s="1"/>
  <c r="E10" i="4"/>
  <c r="F17" i="11"/>
  <c r="G29" i="1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<sst xmlns="http://schemas.openxmlformats.org/spreadsheetml/2006/main" count="244" uniqueCount="126">
  <si>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</si>
  <si>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</si>
  <si>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</si>
  <si>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</si>
  <si>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</si>
  <si>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</si>
  <si>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</si>
  <si>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</si>
  <si>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</si>
  <si>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</si>
  <si>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</si>
  <si>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</si>
  <si>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</si>
  <si>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</si>
  <si>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</si>
  <si>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</si>
  <si>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</si>
  <si>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</si>
  <si>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</si>
  <si>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</si>
  <si>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</si>
  <si>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</si>
  <si>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</si>
  <si>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</si>
  <si>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</si>
  <si>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</si>
  <si>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</si>
  <si>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</si>
  <si>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</si>
  <si>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</si>
  <si>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</si>
  <si>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</si>
  <si>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</si>
  <si>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</si>
  <si>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</si>
  <si>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</si>
  <si>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</si>
  <si>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</si>
  <si>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</si>
  <si>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</si>
  <si>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</si>
  <si>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</si>
  <si>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</si>
  <si>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</si>
  <si>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</si>
  <si>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</si>
  <si>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</si>
  <si>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</si>
  <si>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</si>
  <si>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</si>
  <si>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</si>
  <si>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</si>
  <si>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</si>
  <si>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</si>
  <si>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</si>
  <si>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</si>
  <si>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</si>
  <si>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</si>
  <si>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</si>
  <si>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</si>
  <si>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</si>
  <si>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</si>
  <si>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</si>
  <si>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</si>
  <si>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</si>
  <si>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</si>
  <si>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</si>
  <si>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</si>
  <si>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</si>
  <si>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</si>
  <si>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</si>
  <si>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</si>
  <si>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</si>
  <si>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</si>
  <si>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</si>
  <si>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</si>
  <si>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</si>
  <si>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</si>
  <si>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</si>
  <si>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</si>
  <si>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</si>
  <si>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</si>
  <si>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</si>
  <si>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</si>
  <si>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</si>
  <si>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</si>
  <si>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</si>
  <si>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</si>
  <si>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</si>
  <si>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</si>
  <si>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</si>
  <si>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</si>
  <si>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</si>
  <si>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</si>
  <si>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</si>
  <si>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</si>
  <si>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</si>
  <si>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</si>
  <si>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</si>
  <si>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</si>
  <si>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</si>
  <si>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</si>
  <si>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</si>
  <si>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</si>
  <si>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</si>
  <si>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</si>
  <si>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</si>
  <si>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</si>
  <si>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</si>
  <si>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</si>
  <si>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</si>
  <si>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</si>
  <si>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</si>
  <si>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SRO-anlæg, vandværk</t>
  </si>
  <si>
    <t>Pumpe inkl. stigrør og forerørsforsejlinger mv.</t>
  </si>
  <si>
    <t>Elanlæg</t>
  </si>
  <si>
    <t>Beluftningsanlæg, iltningstrappe, Mek./EL</t>
  </si>
  <si>
    <t>Boring (inkl. etablering, forerør, filter og prøvepumpning)</t>
  </si>
  <si>
    <t>Rentvandsbeholder  element</t>
  </si>
  <si>
    <t>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</si>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</sst>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326764567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64713957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13474431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-609711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6783180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84361857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7502000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305000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7807000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-5041322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-18789535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-68338000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-92168857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0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85427169</v>
      </c>
      <c r="F30" s="78" t="s">
        <v>4</v>
      </c>
      <c r="G30" s="57">
        <f>-$E$30</f>
        <v>-85427169</v>
      </c>
      <c r="H30" s="78" t="s">
        <v>4</v>
      </c>
      <c r="I30" s="2"/>
    </row>
    <row r="31" spans="1:9" x14ac:dyDescent="0.25">
      <c r="A31" s="2"/>
      <c r="B31" s="95" t="s">
        <v>121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122</v>
      </c>
      <c r="C32" s="38"/>
      <c r="D32" s="39"/>
      <c r="E32" s="47">
        <v>195952963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181000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196133963</v>
      </c>
      <c r="F35" s="78" t="s">
        <v>4</v>
      </c>
      <c r="G35" s="57">
        <f>-E35</f>
        <v>-196133963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45203435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57031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123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236814189.01316309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76193594.247714832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3161476.5245638327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2044810.0997715974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231607902.38882768</v>
      </c>
      <c r="F13" s="58" t="s">
        <v>4</v>
      </c>
      <c r="G13" s="57">
        <f>E13</f>
        <v>231607902.38882768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3887388.75</v>
      </c>
      <c r="F15" s="58" t="s">
        <v>4</v>
      </c>
      <c r="G15" s="57">
        <f>E15</f>
        <v>3887388.75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4002931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984000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-11923351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1117727.6666666679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-5818692.3333333321</v>
      </c>
      <c r="F21" s="58" t="s">
        <v>4</v>
      </c>
      <c r="G21" s="57">
        <f>E21</f>
        <v>-5818692.3333333321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45203435</v>
      </c>
      <c r="F23" s="58" t="s">
        <v>4</v>
      </c>
      <c r="G23" s="57">
        <f>E23</f>
        <v>45203435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274880033.80549431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231607902.38882768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51361117.422915354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104002255.34745236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76193594.247714832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2941420.3603381114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3097210.7921355753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2040123.7203568232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229411988.23667341</v>
      </c>
      <c r="F16" s="58" t="s">
        <v>4</v>
      </c>
      <c r="G16" s="57">
        <f>E16</f>
        <v>229411988.23667341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3887388.75</v>
      </c>
      <c r="F18" s="58" t="s">
        <v>4</v>
      </c>
      <c r="G18" s="57">
        <f>E18</f>
        <v>3887388.75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233299376.98667341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53501163.982203498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107119430.78324479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76193594.247714832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236814189.01316309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160620594.76544827</v>
      </c>
      <c r="H9" s="70" t="s">
        <v>4</v>
      </c>
      <c r="I9" s="2"/>
    </row>
    <row r="10" spans="1:9" x14ac:dyDescent="0.25">
      <c r="A10" s="2"/>
      <c r="B10" s="50" t="s">
        <v>124</v>
      </c>
      <c r="C10" s="45"/>
      <c r="D10" s="45"/>
      <c r="E10" s="45"/>
      <c r="F10" s="46"/>
      <c r="G10" s="47">
        <v>2546768.5372566422</v>
      </c>
      <c r="H10" s="70" t="s">
        <v>4</v>
      </c>
      <c r="I10" s="2"/>
    </row>
    <row r="11" spans="1:9" x14ac:dyDescent="0.25">
      <c r="A11" s="2"/>
      <c r="B11" s="50" t="s">
        <v>125</v>
      </c>
      <c r="C11" s="45"/>
      <c r="D11" s="45"/>
      <c r="E11" s="45"/>
      <c r="F11" s="46"/>
      <c r="G11" s="47">
        <f>$G$9-$G$10</f>
        <v>158073826.22819164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3161476.5245638327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53501163.982203498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1070023.27964407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107119430.78324479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974786.82012752758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2044810.0997715974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2.85546875" style="3" customWidth="1"/>
    <col min="7" max="7" width="9.85546875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39178000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23628445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15549555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3887388.75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10</v>
      </c>
      <c r="E10" s="47">
        <v>14777502</v>
      </c>
      <c r="F10" s="47">
        <f>E10/D10</f>
        <v>1477750.2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15</v>
      </c>
      <c r="E11" s="47">
        <v>2590726</v>
      </c>
      <c r="F11" s="47">
        <f t="shared" ref="F11:F16" si="0">E11/D11</f>
        <v>172715.06666666668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20</v>
      </c>
      <c r="E12" s="47">
        <v>1156866</v>
      </c>
      <c r="F12" s="47">
        <f t="shared" si="0"/>
        <v>57843.3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25</v>
      </c>
      <c r="E13" s="47">
        <v>11290373</v>
      </c>
      <c r="F13" s="47">
        <f t="shared" si="0"/>
        <v>451614.92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30</v>
      </c>
      <c r="E14" s="47">
        <v>5678827</v>
      </c>
      <c r="F14" s="47">
        <f t="shared" si="0"/>
        <v>189294.23333333334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50</v>
      </c>
      <c r="E15" s="47">
        <v>4757180</v>
      </c>
      <c r="F15" s="47">
        <f>E15/D15</f>
        <v>95143.6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75</v>
      </c>
      <c r="E16" s="47">
        <v>116938801</v>
      </c>
      <c r="F16" s="47">
        <f t="shared" si="0"/>
        <v>1559184.0133333334</v>
      </c>
      <c r="G16" s="70" t="s">
        <v>4</v>
      </c>
      <c r="H16" s="2"/>
    </row>
    <row r="17" spans="1:8" x14ac:dyDescent="0.25">
      <c r="A17" s="2"/>
      <c r="B17" s="34" t="s">
        <v>120</v>
      </c>
      <c r="C17" s="35"/>
      <c r="D17" s="35"/>
      <c r="E17" s="36"/>
      <c r="F17" s="63">
        <f>SUM(F10:F16)</f>
        <v>4003545.333333334</v>
      </c>
      <c r="G17" s="64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75839746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71836815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4002931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11412000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10428000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984000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2471355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14394706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-11923351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3637573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3251790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2015'!F17</f>
        <v>4003545.333333334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1117727.6666666679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2018-08-10T08:37:14Z</dcterms:modified>
</cp:coreProperties>
</file>