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21" i="11" l="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2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E11" i="2" s="1"/>
  <c r="F23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<sst xmlns="http://schemas.openxmlformats.org/spreadsheetml/2006/main" count="256" uniqueCount="131">
  <si>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</si>
  <si>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</si>
  <si>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</si>
  <si>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</si>
  <si>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</si>
  <si>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</si>
  <si>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</si>
  <si>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</si>
  <si>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</si>
  <si>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</si>
  <si>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</si>
  <si>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</si>
  <si>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</si>
  <si>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</si>
  <si>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</si>
  <si>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</si>
  <si>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</si>
  <si>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</si>
  <si>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</si>
  <si>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</si>
  <si>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</si>
  <si>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</si>
  <si>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</si>
  <si>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</si>
  <si>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</si>
  <si>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</si>
  <si>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</si>
  <si>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</si>
  <si>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</si>
  <si>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</si>
  <si>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</si>
  <si>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</si>
  <si>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</si>
  <si>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</si>
  <si>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</si>
  <si>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</si>
  <si>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</si>
  <si>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</si>
  <si>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</si>
  <si>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</si>
  <si>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</si>
  <si>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</si>
  <si>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</si>
  <si>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</si>
  <si>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</si>
  <si>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</si>
  <si>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</si>
  <si>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</si>
  <si>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</si>
  <si>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</si>
  <si>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</si>
  <si>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</si>
  <si>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</si>
  <si>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</si>
  <si>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</si>
  <si>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</si>
  <si>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</si>
  <si>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</si>
  <si>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</si>
  <si>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</si>
  <si>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</si>
  <si>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</si>
  <si>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</si>
  <si>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</si>
  <si>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</si>
  <si>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</si>
  <si>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</si>
  <si>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</si>
  <si>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</si>
  <si>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</si>
  <si>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</si>
  <si>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</si>
  <si>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</si>
  <si>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</si>
  <si>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</si>
  <si>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</si>
  <si>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</si>
  <si>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</si>
  <si>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</si>
  <si>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</si>
  <si>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</si>
  <si>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</si>
  <si>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</si>
  <si>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</si>
  <si>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</si>
  <si>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</si>
  <si>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</si>
  <si>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</si>
  <si>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</si>
  <si>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</si>
  <si>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</si>
  <si>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</si>
  <si>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</si>
  <si>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</si>
  <si>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</si>
  <si>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</si>
  <si>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</si>
  <si>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</si>
  <si>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</si>
  <si>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</si>
  <si>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</si>
  <si>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</si>
  <si>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</si>
  <si>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</si>
  <si>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</si>
  <si>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</si>
  <si>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</si>
  <si>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</si>
  <si>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</si>
  <si>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</si>
  <si>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</si>
  <si>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</si>
  <si>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</si>
  <si>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Instrumenter (flowmåler+tryk transducer+alarmer)</t>
  </si>
  <si>
    <t>Pumpe inkl. stigrør og forerørsforsejlinger mv.</t>
  </si>
  <si>
    <t>SRO anlæg</t>
  </si>
  <si>
    <t>Ø110 mm &lt; Ledningsnet ≤ Ø 250 mm</t>
  </si>
  <si>
    <t>Ledningsnet ≤ Ø50 mm</t>
  </si>
  <si>
    <t>Ø 50mm &lt; Ledningsnet ≤ Ø110 mm</t>
  </si>
  <si>
    <t>Ø 250 mm &lt; Ledningsnet ≤ Ø 500mm</t>
  </si>
  <si>
    <t>Stik på ledningsnet, Konstruktioner</t>
  </si>
  <si>
    <t>Ventiler på ledningsnet ≤ Ø50 mm</t>
  </si>
  <si>
    <t>Ventiler på Ø 50mm &lt; Ledningsnet ≤ Ø110 mm</t>
  </si>
  <si>
    <t>Ventiler på Ø 250 mm &lt; Ledningsnet ≤ Ø 500mm</t>
  </si>
  <si>
    <t>Afregningsmålere, elektroniske ≤ Ø 110mm (Qn 10)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</si>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</sst>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33200230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8239955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2261597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671908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813667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11987127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688670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98612.34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787282.34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-772803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-2965532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-3738335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9036074.3399999999</v>
      </c>
      <c r="F28" s="78" t="s">
        <v>4</v>
      </c>
      <c r="G28" s="1">
        <f>IF(E28&lt;0,0,-E28)</f>
        <v>-9036074.3399999999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562212</v>
      </c>
      <c r="F30" s="78" t="s">
        <v>4</v>
      </c>
      <c r="G30" s="57">
        <f>-$E$30</f>
        <v>-562212</v>
      </c>
      <c r="H30" s="78" t="s">
        <v>4</v>
      </c>
      <c r="I30" s="2"/>
    </row>
    <row r="31" spans="1:9" x14ac:dyDescent="0.25">
      <c r="A31" s="2"/>
      <c r="B31" s="95" t="s">
        <v>126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127</v>
      </c>
      <c r="C32" s="38"/>
      <c r="D32" s="39"/>
      <c r="E32" s="47">
        <v>23320547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281397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23601944</v>
      </c>
      <c r="F35" s="78" t="s">
        <v>4</v>
      </c>
      <c r="G35" s="57">
        <f>-E35</f>
        <v>-23601944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-0.33999999985098839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32960609.138045453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11056485.423236499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298820.06617656088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283243.91169461701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32378545.160174277</v>
      </c>
      <c r="F13" s="58" t="s">
        <v>4</v>
      </c>
      <c r="G13" s="57">
        <f>E13</f>
        <v>32378545.160174277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-6149813</v>
      </c>
      <c r="F15" s="58" t="s">
        <v>4</v>
      </c>
      <c r="G15" s="57">
        <f>E15</f>
        <v>-6149813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-264777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-459381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63332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844091.80866666674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183265.80866666674</v>
      </c>
      <c r="F21" s="58" t="s">
        <v>4</v>
      </c>
      <c r="G21" s="57">
        <f>E21</f>
        <v>183265.80866666674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-0.33999999985098839</v>
      </c>
      <c r="F23" s="58" t="s">
        <v>4</v>
      </c>
      <c r="G23" s="57">
        <f>E23</f>
        <v>-0.33999999985098839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26411997.628840942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32378545.160174277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7439221.5430716285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13881339.750530254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11056485.423236499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411207.52353421331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294563.63699475094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282531.21279803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32212657.83391571</v>
      </c>
      <c r="F16" s="58" t="s">
        <v>4</v>
      </c>
      <c r="G16" s="57">
        <f>E16</f>
        <v>32212657.83391571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32212657.83391571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7698750.9990693191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14205372.715739634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11056485.423236499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32960609.138045453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21904123.714808956</v>
      </c>
      <c r="H9" s="70" t="s">
        <v>4</v>
      </c>
      <c r="I9" s="2"/>
    </row>
    <row r="10" spans="1:9" x14ac:dyDescent="0.25">
      <c r="A10" s="2"/>
      <c r="B10" s="50" t="s">
        <v>129</v>
      </c>
      <c r="C10" s="45"/>
      <c r="D10" s="45"/>
      <c r="E10" s="45"/>
      <c r="F10" s="46"/>
      <c r="G10" s="47">
        <v>109290.92669767998</v>
      </c>
      <c r="H10" s="70" t="s">
        <v>4</v>
      </c>
      <c r="I10" s="2"/>
    </row>
    <row r="11" spans="1:9" x14ac:dyDescent="0.25">
      <c r="A11" s="2"/>
      <c r="B11" s="50" t="s">
        <v>130</v>
      </c>
      <c r="C11" s="45"/>
      <c r="D11" s="45"/>
      <c r="E11" s="45"/>
      <c r="F11" s="46"/>
      <c r="G11" s="47">
        <f>$G$9-$G$10</f>
        <v>21794832.788111277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1.3710592280366669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298820.06617656088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7698750.9990693191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153975.01998138637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14205372.715739634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129268.89171323067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283243.91169461701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2.7109375" style="3" customWidth="1"/>
    <col min="7" max="7" width="9.7109375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-15797005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-9647192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-6149813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1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-6149813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5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10</v>
      </c>
      <c r="E10" s="47">
        <v>486213.53</v>
      </c>
      <c r="F10" s="47">
        <f>E10/D10</f>
        <v>48621.353000000003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15</v>
      </c>
      <c r="E11" s="47">
        <v>521576.86</v>
      </c>
      <c r="F11" s="47">
        <f t="shared" ref="F11:F22" si="0">E11/D11</f>
        <v>34771.790666666668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10</v>
      </c>
      <c r="E12" s="47">
        <v>2725407.2</v>
      </c>
      <c r="F12" s="47">
        <f t="shared" si="0"/>
        <v>272540.72000000003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75</v>
      </c>
      <c r="E13" s="47">
        <v>17043.41</v>
      </c>
      <c r="F13" s="47">
        <f t="shared" si="0"/>
        <v>227.24546666666666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75</v>
      </c>
      <c r="E14" s="47">
        <v>4559.08</v>
      </c>
      <c r="F14" s="47">
        <f t="shared" si="0"/>
        <v>60.787733333333335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75</v>
      </c>
      <c r="E15" s="47">
        <v>132682.06</v>
      </c>
      <c r="F15" s="47">
        <f t="shared" si="0"/>
        <v>1769.0941333333333</v>
      </c>
      <c r="G15" s="70" t="s">
        <v>4</v>
      </c>
      <c r="H15" s="2"/>
    </row>
    <row r="16" spans="1:8" x14ac:dyDescent="0.25">
      <c r="A16" s="2"/>
      <c r="B16" s="86" t="s">
        <v>116</v>
      </c>
      <c r="C16" s="87">
        <v>2015</v>
      </c>
      <c r="D16" s="87">
        <v>75</v>
      </c>
      <c r="E16" s="47">
        <v>18195.240000000002</v>
      </c>
      <c r="F16" s="47">
        <f t="shared" si="0"/>
        <v>242.60320000000002</v>
      </c>
      <c r="G16" s="70" t="s">
        <v>4</v>
      </c>
      <c r="H16" s="2"/>
    </row>
    <row r="17" spans="1:8" x14ac:dyDescent="0.25">
      <c r="A17" s="2"/>
      <c r="B17" s="86" t="s">
        <v>119</v>
      </c>
      <c r="C17" s="87">
        <v>2015</v>
      </c>
      <c r="D17" s="87">
        <v>75</v>
      </c>
      <c r="E17" s="47">
        <v>2720676.11</v>
      </c>
      <c r="F17" s="47">
        <f t="shared" si="0"/>
        <v>36275.681466666661</v>
      </c>
      <c r="G17" s="70" t="s">
        <v>4</v>
      </c>
      <c r="H17" s="2"/>
    </row>
    <row r="18" spans="1:8" x14ac:dyDescent="0.25">
      <c r="A18" s="2"/>
      <c r="B18" s="86" t="s">
        <v>120</v>
      </c>
      <c r="C18" s="87">
        <v>2015</v>
      </c>
      <c r="D18" s="87">
        <v>75</v>
      </c>
      <c r="E18" s="47">
        <v>68466.75</v>
      </c>
      <c r="F18" s="47">
        <f t="shared" si="0"/>
        <v>912.89</v>
      </c>
      <c r="G18" s="70" t="s">
        <v>4</v>
      </c>
      <c r="H18" s="2"/>
    </row>
    <row r="19" spans="1:8" x14ac:dyDescent="0.25">
      <c r="A19" s="2"/>
      <c r="B19" s="86" t="s">
        <v>121</v>
      </c>
      <c r="C19" s="87">
        <v>2015</v>
      </c>
      <c r="D19" s="87">
        <v>75</v>
      </c>
      <c r="E19" s="47">
        <v>153171.38</v>
      </c>
      <c r="F19" s="47">
        <f t="shared" si="0"/>
        <v>2042.2850666666668</v>
      </c>
      <c r="G19" s="70" t="s">
        <v>4</v>
      </c>
      <c r="H19" s="2"/>
    </row>
    <row r="20" spans="1:8" x14ac:dyDescent="0.25">
      <c r="A20" s="2"/>
      <c r="B20" s="86" t="s">
        <v>122</v>
      </c>
      <c r="C20" s="87">
        <v>2015</v>
      </c>
      <c r="D20" s="87">
        <v>75</v>
      </c>
      <c r="E20" s="47">
        <v>37581.480000000003</v>
      </c>
      <c r="F20" s="47">
        <f t="shared" si="0"/>
        <v>501.08640000000003</v>
      </c>
      <c r="G20" s="70" t="s">
        <v>4</v>
      </c>
      <c r="H20" s="2"/>
    </row>
    <row r="21" spans="1:8" x14ac:dyDescent="0.25">
      <c r="A21" s="2"/>
      <c r="B21" s="86" t="s">
        <v>123</v>
      </c>
      <c r="C21" s="87">
        <v>2015</v>
      </c>
      <c r="D21" s="87">
        <v>75</v>
      </c>
      <c r="E21" s="47">
        <v>45967.74</v>
      </c>
      <c r="F21" s="47">
        <f t="shared" si="0"/>
        <v>612.90319999999997</v>
      </c>
      <c r="G21" s="70" t="s">
        <v>4</v>
      </c>
      <c r="H21" s="2"/>
    </row>
    <row r="22" spans="1:8" x14ac:dyDescent="0.25">
      <c r="A22" s="2"/>
      <c r="B22" s="86" t="s">
        <v>124</v>
      </c>
      <c r="C22" s="87">
        <v>2015</v>
      </c>
      <c r="D22" s="87">
        <v>10</v>
      </c>
      <c r="E22" s="47">
        <v>3799674.64</v>
      </c>
      <c r="F22" s="47">
        <f t="shared" si="0"/>
        <v>379967.46400000004</v>
      </c>
      <c r="G22" s="70" t="s">
        <v>4</v>
      </c>
      <c r="H22" s="2"/>
    </row>
    <row r="23" spans="1:8" x14ac:dyDescent="0.25">
      <c r="A23" s="2"/>
      <c r="B23" s="34" t="s">
        <v>125</v>
      </c>
      <c r="C23" s="35"/>
      <c r="D23" s="35"/>
      <c r="E23" s="36"/>
      <c r="F23" s="63">
        <f>SUM(F10:F22)</f>
        <v>778545.90433333337</v>
      </c>
      <c r="G23" s="64" t="s">
        <v>4</v>
      </c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</sheetData>
  <sheetProtection password="DFE9" sheet="1" objects="1" scenarios="1"/>
  <mergeCells count="4">
    <mergeCell ref="B23:E2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11075295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11340072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-264777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715080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1174461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-459381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108332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45000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63332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387333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325667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2015'!F23</f>
        <v>778545.90433333337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844091.80866666674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Astrid Fanger Jakobsen</cp:lastModifiedBy>
  <cp:lastPrinted>2016-06-14T12:57:30Z</cp:lastPrinted>
  <dcterms:created xsi:type="dcterms:W3CDTF">2016-06-02T08:51:18Z</dcterms:created>
  <dcterms:modified xsi:type="dcterms:W3CDTF">2018-08-10T12:06:42Z</dcterms:modified>
</cp:coreProperties>
</file>