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9" i="2"/>
  <c r="E15" i="13"/>
  <c r="F11" i="11"/>
  <c r="F43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<sst xmlns="http://schemas.openxmlformats.org/spreadsheetml/2006/main" count="399" uniqueCount="195">
  <si>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</si>
  <si>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</si>
  <si>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</si>
  <si>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</si>
  <si>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</si>
  <si>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</si>
  <si>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</si>
  <si>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</si>
  <si>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</si>
  <si>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</si>
  <si>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</si>
  <si>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</si>
  <si>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</si>
  <si>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</si>
  <si>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</si>
  <si>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</si>
  <si>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</si>
  <si>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</si>
  <si>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</si>
  <si>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</si>
  <si>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</si>
  <si>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</si>
  <si>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</si>
  <si>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</si>
  <si>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</si>
  <si>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</si>
  <si>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</si>
  <si>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</si>
  <si>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</si>
  <si>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</si>
  <si>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</si>
  <si>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</si>
  <si>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</si>
  <si>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</si>
  <si>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</si>
  <si>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</si>
  <si>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</si>
  <si>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</si>
  <si>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</si>
  <si>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</si>
  <si>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</si>
  <si>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</si>
  <si>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</si>
  <si>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</si>
  <si>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</si>
  <si>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</si>
  <si>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</si>
  <si>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</si>
  <si>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</si>
  <si>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</si>
  <si>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</si>
  <si>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</si>
  <si>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</si>
  <si>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</si>
  <si>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</si>
  <si>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</si>
  <si>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</si>
  <si>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</si>
  <si>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</si>
  <si>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</si>
  <si>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</si>
  <si>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</si>
  <si>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</si>
  <si>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</si>
  <si>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</si>
  <si>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</si>
  <si>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</si>
  <si>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</si>
  <si>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</si>
  <si>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</si>
  <si>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</si>
  <si>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</si>
  <si>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</si>
  <si>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</si>
  <si>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</si>
  <si>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</si>
  <si>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</si>
  <si>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</si>
  <si>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</si>
  <si>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</si>
  <si>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</si>
  <si>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</si>
  <si>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</si>
  <si>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</si>
  <si>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</si>
  <si>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</si>
  <si>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</si>
  <si>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</si>
  <si>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</si>
  <si>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</si>
  <si>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</si>
  <si>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</si>
  <si>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</si>
  <si>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</si>
  <si>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</si>
  <si>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</si>
  <si>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</si>
  <si>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</si>
  <si>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</si>
  <si>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</si>
  <si>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</si>
  <si>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</si>
  <si>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</si>
  <si>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</si>
  <si>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</si>
  <si>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</si>
  <si>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</si>
  <si>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</si>
  <si>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</si>
  <si>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</si>
  <si>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</si>
  <si>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</si>
  <si>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</si>
  <si>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</si>
  <si>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</si>
  <si>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</si>
  <si>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</si>
  <si>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</si>
  <si>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</si>
  <si>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</si>
  <si>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</si>
  <si>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</si>
  <si>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</si>
  <si>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</si>
  <si>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</si>
  <si>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</si>
  <si>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</si>
  <si>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</si>
  <si>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</si>
  <si>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</si>
  <si>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</si>
  <si>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</si>
  <si>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</si>
  <si>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</si>
  <si>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</si>
  <si>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</si>
  <si>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</si>
  <si>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</si>
  <si>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</si>
  <si>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</si>
  <si>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</si>
  <si>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</si>
  <si>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</si>
  <si>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</si>
  <si>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</si>
  <si>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</si>
  <si>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Mek/EL</t>
  </si>
  <si>
    <t>Efterklaringstanke, Mek/El</t>
  </si>
  <si>
    <t>Forklaring, Mek/EL</t>
  </si>
  <si>
    <t>Forafvanding, slam, Mek/EL</t>
  </si>
  <si>
    <t>Forklaring, SRO</t>
  </si>
  <si>
    <t>Gasdisponering - elproduktionsanlæg, Mek/EL</t>
  </si>
  <si>
    <t>Slutafvanding, slam - højteknologisk (centrifuger), SRO</t>
  </si>
  <si>
    <t>Rådnetanke, slam, Konstruktioner</t>
  </si>
  <si>
    <t>Slutafvanding, slam - højteknologisk (centrifuger), Mek/El</t>
  </si>
  <si>
    <t>Forafvanding, slam, SRO</t>
  </si>
  <si>
    <t>Efterklaringstanke, Konstruktioner</t>
  </si>
  <si>
    <t>Beluftningstanke, Mek/EL</t>
  </si>
  <si>
    <t>Tekniske installationer (Målere)</t>
  </si>
  <si>
    <t>Etablering af vaskeplads på hornbæk renseanlæg</t>
  </si>
  <si>
    <t>Ø 200 mm &lt; Ledningsnet ≤ Ø 500 mm</t>
  </si>
  <si>
    <t>Ledningsnet ≤ Ø 200 mm</t>
  </si>
  <si>
    <t>Brønde</t>
  </si>
  <si>
    <t>Stik</t>
  </si>
  <si>
    <t>Tryksatte minipumpestationer (husstandssystemer)</t>
  </si>
  <si>
    <t>Pumpeinstallation Miljøklasse A (100-300 l/s) - SRO</t>
  </si>
  <si>
    <t>Overbygning</t>
  </si>
  <si>
    <t>Jordbassin Klasse B</t>
  </si>
  <si>
    <t>Administrationbygninger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</si>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</sst>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4159466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4775000</v>
      </c>
      <c r="H10" s="23" t="s">
        <v>4</v>
      </c>
      <c r="I10" s="2"/>
    </row>
    <row r="11" spans="1:9" x14ac:dyDescent="0.25">
      <c r="A11" s="2"/>
      <c r="B11" s="83" t="s">
        <v>185</v>
      </c>
      <c r="C11" s="84"/>
      <c r="D11" s="84"/>
      <c r="E11" s="84"/>
      <c r="F11" s="85"/>
      <c r="G11" s="21">
        <f>G9-G10</f>
        <v>-615534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126907.5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15000</v>
      </c>
      <c r="H16" s="23" t="s">
        <v>4</v>
      </c>
      <c r="I16" s="2"/>
    </row>
    <row r="17" spans="1:9" x14ac:dyDescent="0.25">
      <c r="A17" s="2"/>
      <c r="B17" s="83" t="s">
        <v>186</v>
      </c>
      <c r="C17" s="84"/>
      <c r="D17" s="84"/>
      <c r="E17" s="84"/>
      <c r="F17" s="85"/>
      <c r="G17" s="21">
        <f>G15-G16</f>
        <v>111907.5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1234146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1270000</v>
      </c>
      <c r="H22" s="23" t="s">
        <v>4</v>
      </c>
      <c r="I22" s="2"/>
    </row>
    <row r="23" spans="1:9" x14ac:dyDescent="0.25">
      <c r="A23" s="2"/>
      <c r="B23" s="83" t="s">
        <v>187</v>
      </c>
      <c r="C23" s="84"/>
      <c r="D23" s="84"/>
      <c r="E23" s="84"/>
      <c r="F23" s="85"/>
      <c r="G23" s="21">
        <f>G21-G22</f>
        <v>-35854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188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2016'!F44</f>
        <v>2854154.8023333335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3571500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-717345.19766666647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110654733.94256647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43978537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7655972.8166666664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-137039.52666666731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5268750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56766220.289999992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1189701.6000000001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140000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1329701.6000000001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-14394992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-4278159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-199343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-18872494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39223427.889999993</v>
      </c>
      <c r="F28" s="28" t="s">
        <v>4</v>
      </c>
      <c r="G28" s="1">
        <f>IF(E28&lt;0,0,-E28)</f>
        <v>-39223427.889999993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86921638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3917050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90838688</v>
      </c>
      <c r="F35" s="28" t="s">
        <v>4</v>
      </c>
      <c r="G35" s="18">
        <f>-E35</f>
        <v>-90838688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-19407381.947433531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181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182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177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194</v>
      </c>
      <c r="C16" s="77"/>
      <c r="D16" s="77"/>
      <c r="E16" s="78"/>
      <c r="F16" s="98" t="s">
        <v>178</v>
      </c>
      <c r="G16" s="98"/>
      <c r="H16" s="2"/>
    </row>
    <row r="17" spans="1:8" x14ac:dyDescent="0.25">
      <c r="A17" s="2"/>
      <c r="B17" s="73" t="s">
        <v>190</v>
      </c>
      <c r="C17" s="74"/>
      <c r="D17" s="74"/>
      <c r="E17" s="75"/>
      <c r="F17" s="12">
        <v>13312708</v>
      </c>
      <c r="G17" s="23" t="s">
        <v>4</v>
      </c>
      <c r="H17" s="2"/>
    </row>
    <row r="18" spans="1:8" x14ac:dyDescent="0.25">
      <c r="A18" s="2"/>
      <c r="B18" s="83" t="s">
        <v>179</v>
      </c>
      <c r="C18" s="84"/>
      <c r="D18" s="84"/>
      <c r="E18" s="85"/>
      <c r="F18" s="21">
        <f>SUM(F17:F17)</f>
        <v>13312708</v>
      </c>
      <c r="G18" s="22" t="s">
        <v>4</v>
      </c>
      <c r="H18" s="2"/>
    </row>
    <row r="19" spans="1:8" x14ac:dyDescent="0.25">
      <c r="A19" s="2"/>
      <c r="B19" s="83" t="s">
        <v>180</v>
      </c>
      <c r="C19" s="84"/>
      <c r="D19" s="84"/>
      <c r="E19" s="85"/>
      <c r="F19" s="21">
        <f>F18*(1+'Fane 2.1. Økonomisk ramme 2018'!E18/100)</f>
        <v>13545680.390000001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189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110013718.73254056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4168074.9992169598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-148899.20478399956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192</v>
      </c>
      <c r="C12" s="38"/>
      <c r="D12" s="39"/>
      <c r="E12" s="12">
        <f>'Fane 5. Individuelt eff.krav'!G10</f>
        <v>-1655601.6067468612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177</v>
      </c>
      <c r="C15" s="71"/>
      <c r="D15" s="72"/>
      <c r="E15" s="12">
        <f>'Fane 11. Tillæg'!F19</f>
        <v>13545680.390000001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2130710.7204426699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2120267.3572758366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1980742.3057642216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183</v>
      </c>
      <c r="C22" s="81"/>
      <c r="D22" s="82"/>
      <c r="E22" s="18">
        <f>SUM(E9,E11:E17,E19)-SUM(E20:E21)</f>
        <v>119784599.3684123</v>
      </c>
      <c r="F22" s="19" t="s">
        <v>4</v>
      </c>
      <c r="G22" s="18">
        <f>E22</f>
        <v>119784599.3684123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-615534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111907.5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-35854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-717345.19766666647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-1256825.6976666665</v>
      </c>
      <c r="F31" s="19" t="s">
        <v>4</v>
      </c>
      <c r="G31" s="18">
        <f>E31</f>
        <v>-1256825.6976666665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-19407381.947433531</v>
      </c>
      <c r="F33" s="19" t="s">
        <v>4</v>
      </c>
      <c r="G33" s="18">
        <f>E33</f>
        <v>-19407381.947433531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99120391.72331211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119784599.3684123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2018'!E10:E11))*(1+'Fane 2.1. Økonomisk ramme 2018'!E18/100)</f>
        <v>4089511.3708355376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2096230.4889472155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2354395.040750687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1977686.2461553141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183</v>
      </c>
      <c r="C14" s="81"/>
      <c r="D14" s="82"/>
      <c r="E14" s="18">
        <f>$E$9+$E$11-$E$12-$E$13</f>
        <v>117548748.57045352</v>
      </c>
      <c r="F14" s="19" t="s">
        <v>4</v>
      </c>
      <c r="G14" s="18">
        <f>E14</f>
        <v>117548748.57045352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117548748.57045352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43846238.707008831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61999405.026314773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4168074.9992169598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110013718.73254056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169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170</v>
      </c>
      <c r="C11" s="74"/>
      <c r="D11" s="74"/>
      <c r="E11" s="100">
        <v>108148.4682</v>
      </c>
      <c r="F11" s="23" t="s">
        <v>4</v>
      </c>
      <c r="G11" s="12">
        <v>113070</v>
      </c>
      <c r="H11" s="23" t="s">
        <v>4</v>
      </c>
      <c r="I11" s="2"/>
    </row>
    <row r="12" spans="1:9" x14ac:dyDescent="0.25">
      <c r="A12" s="2"/>
      <c r="B12" s="73" t="s">
        <v>171</v>
      </c>
      <c r="C12" s="74"/>
      <c r="D12" s="74"/>
      <c r="E12" s="100">
        <v>1541330.602</v>
      </c>
      <c r="F12" s="23" t="s">
        <v>4</v>
      </c>
      <c r="G12" s="12">
        <v>1474977</v>
      </c>
      <c r="H12" s="23" t="s">
        <v>4</v>
      </c>
      <c r="I12" s="2"/>
    </row>
    <row r="13" spans="1:9" x14ac:dyDescent="0.25">
      <c r="A13" s="2"/>
      <c r="B13" s="73" t="s">
        <v>172</v>
      </c>
      <c r="C13" s="74"/>
      <c r="D13" s="74"/>
      <c r="E13" s="100">
        <v>32399.4126</v>
      </c>
      <c r="F13" s="23" t="s">
        <v>4</v>
      </c>
      <c r="G13" s="12">
        <v>65410</v>
      </c>
      <c r="H13" s="23" t="s">
        <v>4</v>
      </c>
      <c r="I13" s="2"/>
    </row>
    <row r="14" spans="1:9" x14ac:dyDescent="0.25">
      <c r="A14" s="2"/>
      <c r="B14" s="73" t="s">
        <v>173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174</v>
      </c>
      <c r="C15" s="74"/>
      <c r="D15" s="74"/>
      <c r="E15" s="100">
        <v>2409039.7297999999</v>
      </c>
      <c r="F15" s="23" t="s">
        <v>4</v>
      </c>
      <c r="G15" s="12">
        <v>2316009</v>
      </c>
      <c r="H15" s="23" t="s">
        <v>4</v>
      </c>
      <c r="I15" s="2"/>
    </row>
    <row r="16" spans="1:9" x14ac:dyDescent="0.25">
      <c r="A16" s="2"/>
      <c r="B16" s="73" t="s">
        <v>175</v>
      </c>
      <c r="C16" s="74"/>
      <c r="D16" s="74"/>
      <c r="E16" s="100">
        <v>24886.072199999999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176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-146338.28479999956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-148899.20478399956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105845643.7333236</v>
      </c>
      <c r="H9" s="23" t="s">
        <v>4</v>
      </c>
      <c r="I9" s="2"/>
    </row>
    <row r="10" spans="1:9" x14ac:dyDescent="0.25">
      <c r="A10" s="2"/>
      <c r="B10" s="40" t="s">
        <v>192</v>
      </c>
      <c r="C10" s="38"/>
      <c r="D10" s="38"/>
      <c r="E10" s="38"/>
      <c r="F10" s="39"/>
      <c r="G10" s="12">
        <v>-1655601.6067468612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2120267.3572758366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43846238.707008831</v>
      </c>
      <c r="H9" s="23" t="s">
        <v>4</v>
      </c>
      <c r="I9" s="2"/>
    </row>
    <row r="10" spans="1:9" x14ac:dyDescent="0.25">
      <c r="A10" s="2"/>
      <c r="B10" s="41" t="s">
        <v>191</v>
      </c>
      <c r="C10" s="42"/>
      <c r="D10" s="42"/>
      <c r="E10" s="42"/>
      <c r="F10" s="43"/>
      <c r="G10" s="12">
        <v>-876885.88646017655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874426.32989816519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61999405.026314773</v>
      </c>
      <c r="H13" s="23" t="s">
        <v>4</v>
      </c>
      <c r="I13" s="2"/>
    </row>
    <row r="14" spans="1:9" x14ac:dyDescent="0.25">
      <c r="A14" s="2"/>
      <c r="B14" s="40" t="s">
        <v>193</v>
      </c>
      <c r="C14" s="38"/>
      <c r="D14" s="38"/>
      <c r="E14" s="38"/>
      <c r="F14" s="39"/>
      <c r="G14" s="12">
        <v>-570680.25967135641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1106315.9758660563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1980742.3057642216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5232048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5232048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20</v>
      </c>
      <c r="E10" s="12">
        <v>3306374</v>
      </c>
      <c r="F10" s="12">
        <f>E10/D10</f>
        <v>165318.70000000001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20</v>
      </c>
      <c r="E11" s="12">
        <v>39910.33</v>
      </c>
      <c r="F11" s="12">
        <f t="shared" ref="F11:F43" si="0">E11/D11</f>
        <v>1995.5165000000002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20</v>
      </c>
      <c r="E12" s="12">
        <v>620071.86</v>
      </c>
      <c r="F12" s="12">
        <f t="shared" si="0"/>
        <v>31003.593000000001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20</v>
      </c>
      <c r="E13" s="12">
        <v>1988301</v>
      </c>
      <c r="F13" s="12">
        <f t="shared" si="0"/>
        <v>99415.05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10</v>
      </c>
      <c r="E14" s="12">
        <v>48420.4</v>
      </c>
      <c r="F14" s="12">
        <f t="shared" si="0"/>
        <v>4842.04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20</v>
      </c>
      <c r="E15" s="12">
        <v>144518.70000000001</v>
      </c>
      <c r="F15" s="12">
        <f t="shared" si="0"/>
        <v>7225.9350000000004</v>
      </c>
      <c r="G15" s="23" t="s">
        <v>4</v>
      </c>
      <c r="H15" s="2"/>
    </row>
    <row r="16" spans="1:8" ht="26.25" x14ac:dyDescent="0.25">
      <c r="A16" s="2"/>
      <c r="B16" s="101" t="s">
        <v>152</v>
      </c>
      <c r="C16" s="30">
        <v>2016</v>
      </c>
      <c r="D16" s="30">
        <v>10</v>
      </c>
      <c r="E16" s="12">
        <v>291863.7</v>
      </c>
      <c r="F16" s="12">
        <f t="shared" si="0"/>
        <v>29186.370000000003</v>
      </c>
      <c r="G16" s="23" t="s">
        <v>4</v>
      </c>
      <c r="H16" s="2"/>
    </row>
    <row r="17" spans="1:8" ht="26.25" x14ac:dyDescent="0.25">
      <c r="A17" s="2"/>
      <c r="B17" s="101" t="s">
        <v>152</v>
      </c>
      <c r="C17" s="30">
        <v>2016</v>
      </c>
      <c r="D17" s="30">
        <v>10</v>
      </c>
      <c r="E17" s="12">
        <v>67075.149999999994</v>
      </c>
      <c r="F17" s="12">
        <f t="shared" si="0"/>
        <v>6707.5149999999994</v>
      </c>
      <c r="G17" s="23" t="s">
        <v>4</v>
      </c>
      <c r="H17" s="2"/>
    </row>
    <row r="18" spans="1:8" x14ac:dyDescent="0.25">
      <c r="A18" s="2"/>
      <c r="B18" s="101" t="s">
        <v>153</v>
      </c>
      <c r="C18" s="30">
        <v>2016</v>
      </c>
      <c r="D18" s="30">
        <v>60</v>
      </c>
      <c r="E18" s="12">
        <v>299087.39</v>
      </c>
      <c r="F18" s="12">
        <f t="shared" si="0"/>
        <v>4984.7898333333333</v>
      </c>
      <c r="G18" s="23" t="s">
        <v>4</v>
      </c>
      <c r="H18" s="2"/>
    </row>
    <row r="19" spans="1:8" x14ac:dyDescent="0.25">
      <c r="A19" s="2"/>
      <c r="B19" s="101" t="s">
        <v>149</v>
      </c>
      <c r="C19" s="30">
        <v>2016</v>
      </c>
      <c r="D19" s="30">
        <v>20</v>
      </c>
      <c r="E19" s="12">
        <v>1954180.8</v>
      </c>
      <c r="F19" s="12">
        <f t="shared" si="0"/>
        <v>97709.040000000008</v>
      </c>
      <c r="G19" s="23" t="s">
        <v>4</v>
      </c>
      <c r="H19" s="2"/>
    </row>
    <row r="20" spans="1:8" x14ac:dyDescent="0.25">
      <c r="A20" s="2"/>
      <c r="B20" s="101" t="s">
        <v>153</v>
      </c>
      <c r="C20" s="30">
        <v>2016</v>
      </c>
      <c r="D20" s="30">
        <v>60</v>
      </c>
      <c r="E20" s="12">
        <v>300053.56</v>
      </c>
      <c r="F20" s="12">
        <f t="shared" si="0"/>
        <v>5000.8926666666666</v>
      </c>
      <c r="G20" s="23" t="s">
        <v>4</v>
      </c>
      <c r="H20" s="2"/>
    </row>
    <row r="21" spans="1:8" x14ac:dyDescent="0.25">
      <c r="A21" s="2"/>
      <c r="B21" s="101" t="s">
        <v>151</v>
      </c>
      <c r="C21" s="30">
        <v>2016</v>
      </c>
      <c r="D21" s="30">
        <v>20</v>
      </c>
      <c r="E21" s="12">
        <v>272819.23</v>
      </c>
      <c r="F21" s="12">
        <f t="shared" si="0"/>
        <v>13640.961499999999</v>
      </c>
      <c r="G21" s="23" t="s">
        <v>4</v>
      </c>
      <c r="H21" s="2"/>
    </row>
    <row r="22" spans="1:8" x14ac:dyDescent="0.25">
      <c r="A22" s="2"/>
      <c r="B22" s="101" t="s">
        <v>148</v>
      </c>
      <c r="C22" s="30">
        <v>2016</v>
      </c>
      <c r="D22" s="30">
        <v>20</v>
      </c>
      <c r="E22" s="12">
        <v>49200.24</v>
      </c>
      <c r="F22" s="12">
        <f t="shared" si="0"/>
        <v>2460.0119999999997</v>
      </c>
      <c r="G22" s="23" t="s">
        <v>4</v>
      </c>
      <c r="H22" s="2"/>
    </row>
    <row r="23" spans="1:8" ht="26.25" x14ac:dyDescent="0.25">
      <c r="A23" s="2"/>
      <c r="B23" s="101" t="s">
        <v>154</v>
      </c>
      <c r="C23" s="30">
        <v>2016</v>
      </c>
      <c r="D23" s="30">
        <v>20</v>
      </c>
      <c r="E23" s="12">
        <v>95944.38</v>
      </c>
      <c r="F23" s="12">
        <f t="shared" si="0"/>
        <v>4797.2190000000001</v>
      </c>
      <c r="G23" s="23" t="s">
        <v>4</v>
      </c>
      <c r="H23" s="2"/>
    </row>
    <row r="24" spans="1:8" x14ac:dyDescent="0.25">
      <c r="A24" s="2"/>
      <c r="B24" s="101" t="s">
        <v>155</v>
      </c>
      <c r="C24" s="30">
        <v>2016</v>
      </c>
      <c r="D24" s="30">
        <v>10</v>
      </c>
      <c r="E24" s="12">
        <v>64095.76</v>
      </c>
      <c r="F24" s="12">
        <f t="shared" si="0"/>
        <v>6409.576</v>
      </c>
      <c r="G24" s="23" t="s">
        <v>4</v>
      </c>
      <c r="H24" s="2"/>
    </row>
    <row r="25" spans="1:8" x14ac:dyDescent="0.25">
      <c r="A25" s="2"/>
      <c r="B25" s="101" t="s">
        <v>153</v>
      </c>
      <c r="C25" s="30">
        <v>2016</v>
      </c>
      <c r="D25" s="30">
        <v>60</v>
      </c>
      <c r="E25" s="12">
        <v>295479.2</v>
      </c>
      <c r="F25" s="12">
        <f t="shared" si="0"/>
        <v>4924.6533333333336</v>
      </c>
      <c r="G25" s="23" t="s">
        <v>4</v>
      </c>
      <c r="H25" s="2"/>
    </row>
    <row r="26" spans="1:8" x14ac:dyDescent="0.25">
      <c r="A26" s="2"/>
      <c r="B26" s="101" t="s">
        <v>156</v>
      </c>
      <c r="C26" s="30">
        <v>2016</v>
      </c>
      <c r="D26" s="30">
        <v>60</v>
      </c>
      <c r="E26" s="12">
        <v>121307.67</v>
      </c>
      <c r="F26" s="12">
        <f t="shared" si="0"/>
        <v>2021.7945</v>
      </c>
      <c r="G26" s="23" t="s">
        <v>4</v>
      </c>
      <c r="H26" s="2"/>
    </row>
    <row r="27" spans="1:8" x14ac:dyDescent="0.25">
      <c r="A27" s="2"/>
      <c r="B27" s="101" t="s">
        <v>157</v>
      </c>
      <c r="C27" s="30">
        <v>2016</v>
      </c>
      <c r="D27" s="30">
        <v>20</v>
      </c>
      <c r="E27" s="12">
        <v>627332.6</v>
      </c>
      <c r="F27" s="12">
        <f t="shared" si="0"/>
        <v>31366.629999999997</v>
      </c>
      <c r="G27" s="23" t="s">
        <v>4</v>
      </c>
      <c r="H27" s="2"/>
    </row>
    <row r="28" spans="1:8" x14ac:dyDescent="0.25">
      <c r="A28" s="2"/>
      <c r="B28" s="101" t="s">
        <v>157</v>
      </c>
      <c r="C28" s="30">
        <v>2016</v>
      </c>
      <c r="D28" s="30">
        <v>20</v>
      </c>
      <c r="E28" s="12">
        <v>794741.1</v>
      </c>
      <c r="F28" s="12">
        <f t="shared" si="0"/>
        <v>39737.055</v>
      </c>
      <c r="G28" s="23" t="s">
        <v>4</v>
      </c>
      <c r="H28" s="2"/>
    </row>
    <row r="29" spans="1:8" ht="26.25" x14ac:dyDescent="0.25">
      <c r="A29" s="2"/>
      <c r="B29" s="101" t="s">
        <v>152</v>
      </c>
      <c r="C29" s="30">
        <v>2016</v>
      </c>
      <c r="D29" s="30">
        <v>10</v>
      </c>
      <c r="E29" s="12">
        <v>1704238.0800000001</v>
      </c>
      <c r="F29" s="12">
        <f t="shared" si="0"/>
        <v>170423.80800000002</v>
      </c>
      <c r="G29" s="23" t="s">
        <v>4</v>
      </c>
      <c r="H29" s="2"/>
    </row>
    <row r="30" spans="1:8" x14ac:dyDescent="0.25">
      <c r="A30" s="2"/>
      <c r="B30" s="101" t="s">
        <v>158</v>
      </c>
      <c r="C30" s="30">
        <v>2016</v>
      </c>
      <c r="D30" s="30">
        <v>10</v>
      </c>
      <c r="E30" s="12">
        <v>17935935</v>
      </c>
      <c r="F30" s="12">
        <f t="shared" si="0"/>
        <v>1793593.5</v>
      </c>
      <c r="G30" s="23" t="s">
        <v>4</v>
      </c>
      <c r="H30" s="2"/>
    </row>
    <row r="31" spans="1:8" ht="26.25" x14ac:dyDescent="0.25">
      <c r="A31" s="2"/>
      <c r="B31" s="101" t="s">
        <v>159</v>
      </c>
      <c r="C31" s="30">
        <v>2016</v>
      </c>
      <c r="D31" s="30">
        <v>30</v>
      </c>
      <c r="E31" s="12">
        <v>549425</v>
      </c>
      <c r="F31" s="12">
        <f t="shared" si="0"/>
        <v>18314.166666666668</v>
      </c>
      <c r="G31" s="23" t="s">
        <v>4</v>
      </c>
      <c r="H31" s="2"/>
    </row>
    <row r="32" spans="1:8" x14ac:dyDescent="0.25">
      <c r="A32" s="2"/>
      <c r="B32" s="101" t="s">
        <v>160</v>
      </c>
      <c r="C32" s="30">
        <v>2016</v>
      </c>
      <c r="D32" s="30">
        <v>75</v>
      </c>
      <c r="E32" s="12">
        <v>3620100.8</v>
      </c>
      <c r="F32" s="12">
        <f t="shared" si="0"/>
        <v>48268.010666666662</v>
      </c>
      <c r="G32" s="23" t="s">
        <v>4</v>
      </c>
      <c r="H32" s="2"/>
    </row>
    <row r="33" spans="1:8" x14ac:dyDescent="0.25">
      <c r="A33" s="2"/>
      <c r="B33" s="101" t="s">
        <v>161</v>
      </c>
      <c r="C33" s="30">
        <v>2016</v>
      </c>
      <c r="D33" s="30">
        <v>75</v>
      </c>
      <c r="E33" s="12">
        <v>1269665</v>
      </c>
      <c r="F33" s="12">
        <f t="shared" si="0"/>
        <v>16928.866666666665</v>
      </c>
      <c r="G33" s="23" t="s">
        <v>4</v>
      </c>
      <c r="H33" s="2"/>
    </row>
    <row r="34" spans="1:8" x14ac:dyDescent="0.25">
      <c r="A34" s="2"/>
      <c r="B34" s="101" t="s">
        <v>161</v>
      </c>
      <c r="C34" s="30">
        <v>2016</v>
      </c>
      <c r="D34" s="30">
        <v>75</v>
      </c>
      <c r="E34" s="12">
        <v>1123891</v>
      </c>
      <c r="F34" s="12">
        <f t="shared" si="0"/>
        <v>14985.213333333333</v>
      </c>
      <c r="G34" s="23" t="s">
        <v>4</v>
      </c>
      <c r="H34" s="2"/>
    </row>
    <row r="35" spans="1:8" x14ac:dyDescent="0.25">
      <c r="A35" s="2"/>
      <c r="B35" s="101" t="s">
        <v>162</v>
      </c>
      <c r="C35" s="30">
        <v>2016</v>
      </c>
      <c r="D35" s="30">
        <v>75</v>
      </c>
      <c r="E35" s="12">
        <v>2456216.85</v>
      </c>
      <c r="F35" s="12">
        <f t="shared" si="0"/>
        <v>32749.558000000001</v>
      </c>
      <c r="G35" s="23" t="s">
        <v>4</v>
      </c>
      <c r="H35" s="2"/>
    </row>
    <row r="36" spans="1:8" x14ac:dyDescent="0.25">
      <c r="A36" s="2"/>
      <c r="B36" s="101" t="s">
        <v>163</v>
      </c>
      <c r="C36" s="30">
        <v>2016</v>
      </c>
      <c r="D36" s="30">
        <v>75</v>
      </c>
      <c r="E36" s="12">
        <v>180943</v>
      </c>
      <c r="F36" s="12">
        <f t="shared" si="0"/>
        <v>2412.5733333333333</v>
      </c>
      <c r="G36" s="23" t="s">
        <v>4</v>
      </c>
      <c r="H36" s="2"/>
    </row>
    <row r="37" spans="1:8" x14ac:dyDescent="0.25">
      <c r="A37" s="2"/>
      <c r="B37" s="101" t="s">
        <v>163</v>
      </c>
      <c r="C37" s="30">
        <v>2016</v>
      </c>
      <c r="D37" s="30">
        <v>75</v>
      </c>
      <c r="E37" s="12">
        <v>2125696.1</v>
      </c>
      <c r="F37" s="12">
        <f t="shared" si="0"/>
        <v>28342.614666666668</v>
      </c>
      <c r="G37" s="23" t="s">
        <v>4</v>
      </c>
      <c r="H37" s="2"/>
    </row>
    <row r="38" spans="1:8" x14ac:dyDescent="0.25">
      <c r="A38" s="2"/>
      <c r="B38" s="101" t="s">
        <v>162</v>
      </c>
      <c r="C38" s="30">
        <v>2016</v>
      </c>
      <c r="D38" s="30">
        <v>75</v>
      </c>
      <c r="E38" s="12">
        <v>924158.85</v>
      </c>
      <c r="F38" s="12">
        <f t="shared" si="0"/>
        <v>12322.118</v>
      </c>
      <c r="G38" s="23" t="s">
        <v>4</v>
      </c>
      <c r="H38" s="2"/>
    </row>
    <row r="39" spans="1:8" ht="26.25" x14ac:dyDescent="0.25">
      <c r="A39" s="2"/>
      <c r="B39" s="101" t="s">
        <v>164</v>
      </c>
      <c r="C39" s="30">
        <v>2016</v>
      </c>
      <c r="D39" s="30">
        <v>30</v>
      </c>
      <c r="E39" s="12">
        <v>528564</v>
      </c>
      <c r="F39" s="12">
        <f t="shared" si="0"/>
        <v>17618.8</v>
      </c>
      <c r="G39" s="23" t="s">
        <v>4</v>
      </c>
      <c r="H39" s="2"/>
    </row>
    <row r="40" spans="1:8" ht="26.25" x14ac:dyDescent="0.25">
      <c r="A40" s="2"/>
      <c r="B40" s="101" t="s">
        <v>165</v>
      </c>
      <c r="C40" s="30">
        <v>2016</v>
      </c>
      <c r="D40" s="30">
        <v>10</v>
      </c>
      <c r="E40" s="12">
        <v>267162</v>
      </c>
      <c r="F40" s="12">
        <f t="shared" si="0"/>
        <v>26716.2</v>
      </c>
      <c r="G40" s="23" t="s">
        <v>4</v>
      </c>
      <c r="H40" s="2"/>
    </row>
    <row r="41" spans="1:8" x14ac:dyDescent="0.25">
      <c r="A41" s="2"/>
      <c r="B41" s="101" t="s">
        <v>166</v>
      </c>
      <c r="C41" s="30">
        <v>2016</v>
      </c>
      <c r="D41" s="30">
        <v>75</v>
      </c>
      <c r="E41" s="12">
        <v>1347772.2</v>
      </c>
      <c r="F41" s="12">
        <f t="shared" si="0"/>
        <v>17970.295999999998</v>
      </c>
      <c r="G41" s="23" t="s">
        <v>4</v>
      </c>
      <c r="H41" s="2"/>
    </row>
    <row r="42" spans="1:8" x14ac:dyDescent="0.25">
      <c r="A42" s="2"/>
      <c r="B42" s="101" t="s">
        <v>167</v>
      </c>
      <c r="C42" s="30">
        <v>2016</v>
      </c>
      <c r="D42" s="30">
        <v>50</v>
      </c>
      <c r="E42" s="12">
        <v>2899489.35</v>
      </c>
      <c r="F42" s="12">
        <f t="shared" si="0"/>
        <v>57989.787000000004</v>
      </c>
      <c r="G42" s="23" t="s">
        <v>4</v>
      </c>
      <c r="H42" s="2"/>
    </row>
    <row r="43" spans="1:8" x14ac:dyDescent="0.25">
      <c r="A43" s="2"/>
      <c r="B43" s="101" t="s">
        <v>168</v>
      </c>
      <c r="C43" s="30">
        <v>2016</v>
      </c>
      <c r="D43" s="30">
        <v>75</v>
      </c>
      <c r="E43" s="12">
        <v>2757896</v>
      </c>
      <c r="F43" s="12">
        <f t="shared" si="0"/>
        <v>36771.946666666663</v>
      </c>
      <c r="G43" s="23" t="s">
        <v>4</v>
      </c>
      <c r="H43" s="2"/>
    </row>
    <row r="44" spans="1:8" x14ac:dyDescent="0.25">
      <c r="A44" s="2"/>
      <c r="B44" s="83" t="s">
        <v>76</v>
      </c>
      <c r="C44" s="84"/>
      <c r="D44" s="84"/>
      <c r="E44" s="85"/>
      <c r="F44" s="21">
        <f>SUM(F10:F43)</f>
        <v>2854154.8023333335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2018-08-13T08:45:01Z</dcterms:modified>
</cp:coreProperties>
</file>