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21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2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<sst xmlns="http://schemas.openxmlformats.org/spreadsheetml/2006/main" count="375" uniqueCount="192">
  <si>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</si>
  <si>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</si>
  <si>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</si>
  <si>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</si>
  <si>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</si>
  <si>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</si>
  <si>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</si>
  <si>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</si>
  <si>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</si>
  <si>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</si>
  <si>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</si>
  <si>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</si>
  <si>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</si>
  <si>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</si>
  <si>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</si>
  <si>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</si>
  <si>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</si>
  <si>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</si>
  <si>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</si>
  <si>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</si>
  <si>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</si>
  <si>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</si>
  <si>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</si>
  <si>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</si>
  <si>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</si>
  <si>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</si>
  <si>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</si>
  <si>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</si>
  <si>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</si>
  <si>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</si>
  <si>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</si>
  <si>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</si>
  <si>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</si>
  <si>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</si>
  <si>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</si>
  <si>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</si>
  <si>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</si>
  <si>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</si>
  <si>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</si>
  <si>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</si>
  <si>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</si>
  <si>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</si>
  <si>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</si>
  <si>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</si>
  <si>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</si>
  <si>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</si>
  <si>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</si>
  <si>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</si>
  <si>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</si>
  <si>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</si>
  <si>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</si>
  <si>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</si>
  <si>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</si>
  <si>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</si>
  <si>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</si>
  <si>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</si>
  <si>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</si>
  <si>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</si>
  <si>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</si>
  <si>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</si>
  <si>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</si>
  <si>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</si>
  <si>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</si>
  <si>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</si>
  <si>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</si>
  <si>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</si>
  <si>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</si>
  <si>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</si>
  <si>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</si>
  <si>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</si>
  <si>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</si>
  <si>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</si>
  <si>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</si>
  <si>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</si>
  <si>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</si>
  <si>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</si>
  <si>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</si>
  <si>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</si>
  <si>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</si>
  <si>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</si>
  <si>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</si>
  <si>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</si>
  <si>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</si>
  <si>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</si>
  <si>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</si>
  <si>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</si>
  <si>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</si>
  <si>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</si>
  <si>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</si>
  <si>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</si>
  <si>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</si>
  <si>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</si>
  <si>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</si>
  <si>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</si>
  <si>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</si>
  <si>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</si>
  <si>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</si>
  <si>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</si>
  <si>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</si>
  <si>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</si>
  <si>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</si>
  <si>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</si>
  <si>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</si>
  <si>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</si>
  <si>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</si>
  <si>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</si>
  <si>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</si>
  <si>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</si>
  <si>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</si>
  <si>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</si>
  <si>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</si>
  <si>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</si>
  <si>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</si>
  <si>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</si>
  <si>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</si>
  <si>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</si>
  <si>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</si>
  <si>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</si>
  <si>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</si>
  <si>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</si>
  <si>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</si>
  <si>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</si>
  <si>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</si>
  <si>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</si>
  <si>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</si>
  <si>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</si>
  <si>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</si>
  <si>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</si>
  <si>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</si>
  <si>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</si>
  <si>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</si>
  <si>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</si>
  <si>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</si>
  <si>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</si>
  <si>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</si>
  <si>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</si>
  <si>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</si>
  <si>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</si>
  <si>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</si>
  <si>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</si>
  <si>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</si>
  <si>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</si>
  <si>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</si>
  <si>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</si>
  <si>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</si>
  <si>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</si>
  <si>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</si>
  <si>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</si>
  <si>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</si>
  <si>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Værksteder, garager</t>
  </si>
  <si>
    <t>Brønde</t>
  </si>
  <si>
    <t>SRO(Software)</t>
  </si>
  <si>
    <t>Software (Generalt)</t>
  </si>
  <si>
    <t>Strømpeforing Ø 200 mm &lt; Ledningsnet ≤ Ø 500 mm</t>
  </si>
  <si>
    <t>Forsinkelsesbassiner, lukkede med automatisk rensning og SRO Miljøklasse A (500-1.000 m3) - Konstruktioner</t>
  </si>
  <si>
    <t>Ø 200 mm &lt; Ledningsnet ≤ Ø 500 mm</t>
  </si>
  <si>
    <t>Pumpestationer i brønde (&lt; 6,25 m2), Mek/EL</t>
  </si>
  <si>
    <t>Stik</t>
  </si>
  <si>
    <t>Forsinkelsesbassiner, lukkede med automatisk rensning og SRO Miljøklasse A (500-1.000 m3) - SRO</t>
  </si>
  <si>
    <t>Kælder (&lt; 7 m2)</t>
  </si>
  <si>
    <t>Installationer "mekaniske riste og SRO" Miljøklasse A. (7-20 m2)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</si>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</sst>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165" fontId="8" fillId="0" borderId="0" xfId="1" applyNumberFormat="1" applyFont="1" applyProtection="1"/>
    <xf numFmtId="2" fontId="8" fillId="0" borderId="1" xfId="0" applyNumberFormat="1" applyFont="1" applyBorder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0" t="s">
        <v>77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1" t="s">
        <v>180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10274921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10720904</v>
      </c>
      <c r="H10" s="23" t="s">
        <v>4</v>
      </c>
      <c r="I10" s="2"/>
    </row>
    <row r="11" spans="1:9" x14ac:dyDescent="0.25">
      <c r="A11" s="2"/>
      <c r="B11" s="85" t="s">
        <v>181</v>
      </c>
      <c r="C11" s="86"/>
      <c r="D11" s="86"/>
      <c r="E11" s="86"/>
      <c r="F11" s="87"/>
      <c r="G11" s="21">
        <f>G9-G10</f>
        <v>-445983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1" t="s">
        <v>182</v>
      </c>
      <c r="C14" s="92"/>
      <c r="D14" s="92"/>
      <c r="E14" s="92"/>
      <c r="F14" s="92"/>
      <c r="G14" s="92"/>
      <c r="H14" s="93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1036325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1625421</v>
      </c>
      <c r="H16" s="23" t="s">
        <v>4</v>
      </c>
      <c r="I16" s="2"/>
    </row>
    <row r="17" spans="1:9" x14ac:dyDescent="0.25">
      <c r="A17" s="2"/>
      <c r="B17" s="85" t="s">
        <v>182</v>
      </c>
      <c r="C17" s="86"/>
      <c r="D17" s="86"/>
      <c r="E17" s="86"/>
      <c r="F17" s="87"/>
      <c r="G17" s="21">
        <f>G15-G16</f>
        <v>-589096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1" t="s">
        <v>183</v>
      </c>
      <c r="C20" s="92"/>
      <c r="D20" s="92"/>
      <c r="E20" s="92"/>
      <c r="F20" s="92"/>
      <c r="G20" s="92"/>
      <c r="H20" s="93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591222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285000</v>
      </c>
      <c r="H22" s="23" t="s">
        <v>4</v>
      </c>
      <c r="I22" s="2"/>
    </row>
    <row r="23" spans="1:9" x14ac:dyDescent="0.25">
      <c r="A23" s="2"/>
      <c r="B23" s="85" t="s">
        <v>183</v>
      </c>
      <c r="C23" s="86"/>
      <c r="D23" s="86"/>
      <c r="E23" s="86"/>
      <c r="F23" s="87"/>
      <c r="G23" s="21">
        <f>G21-G22</f>
        <v>306222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1" t="s">
        <v>184</v>
      </c>
      <c r="C26" s="92"/>
      <c r="D26" s="92"/>
      <c r="E26" s="92"/>
      <c r="F26" s="92"/>
      <c r="G26" s="92"/>
      <c r="H26" s="93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0</v>
      </c>
      <c r="H28" s="23" t="s">
        <v>4</v>
      </c>
      <c r="I28" s="2"/>
    </row>
    <row r="29" spans="1:9" ht="15" customHeight="1" x14ac:dyDescent="0.25">
      <c r="A29" s="2"/>
      <c r="B29" s="91" t="s">
        <v>184</v>
      </c>
      <c r="C29" s="92"/>
      <c r="D29" s="92"/>
      <c r="E29" s="92"/>
      <c r="F29" s="9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1" t="s">
        <v>88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2016'!F22</f>
        <v>292530.64573333331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455715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-163184.35426666669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185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3487628.75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258083.63006255997</v>
      </c>
      <c r="H40" s="23" t="s">
        <v>4</v>
      </c>
      <c r="I40" s="2"/>
    </row>
    <row r="41" spans="1:9" x14ac:dyDescent="0.25">
      <c r="A41" s="2"/>
      <c r="B41" s="85" t="s">
        <v>185</v>
      </c>
      <c r="C41" s="86"/>
      <c r="D41" s="86"/>
      <c r="E41" s="86"/>
      <c r="F41" s="87"/>
      <c r="G41" s="21">
        <f>G39-G40</f>
        <v>3229545.1199374399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0" t="s">
        <v>91</v>
      </c>
      <c r="C3" s="90"/>
      <c r="D3" s="90"/>
      <c r="E3" s="90"/>
      <c r="F3" s="90"/>
      <c r="G3" s="90"/>
      <c r="H3" s="90"/>
      <c r="I3" s="2"/>
    </row>
    <row r="4" spans="1:9" ht="1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38082137.143023916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13469142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1974798.8412999995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-62142.881400000013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643751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16025548.959899999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123739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123739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-4884945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-11264343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-16149288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-4.010000079870224E-2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39813232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561305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40374537</v>
      </c>
      <c r="F35" s="28" t="s">
        <v>4</v>
      </c>
      <c r="G35" s="18">
        <f>-E35</f>
        <v>-40374537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-2292399.8569760844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177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6" t="s">
        <v>178</v>
      </c>
      <c r="C10" s="107"/>
      <c r="D10" s="108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173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191</v>
      </c>
      <c r="C16" s="79"/>
      <c r="D16" s="79"/>
      <c r="E16" s="80"/>
      <c r="F16" s="100" t="s">
        <v>174</v>
      </c>
      <c r="G16" s="100"/>
      <c r="H16" s="2"/>
    </row>
    <row r="17" spans="1:8" x14ac:dyDescent="0.25">
      <c r="A17" s="2"/>
      <c r="B17" s="75" t="s">
        <v>187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175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176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0" t="s">
        <v>120</v>
      </c>
      <c r="C3" s="90"/>
      <c r="D3" s="90"/>
      <c r="E3" s="90"/>
      <c r="F3" s="90"/>
      <c r="G3" s="90"/>
      <c r="H3" s="2"/>
    </row>
    <row r="4" spans="1:8" ht="25.5" customHeight="1" x14ac:dyDescent="0.25">
      <c r="A4" s="2"/>
      <c r="B4" s="90"/>
      <c r="C4" s="90"/>
      <c r="D4" s="90"/>
      <c r="E4" s="90"/>
      <c r="F4" s="90"/>
      <c r="G4" s="90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9" t="s">
        <v>186</v>
      </c>
      <c r="C10" s="110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38210630.532288507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11557063.532700138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omk.'!G19</f>
        <v>-1171932.5767434996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189</v>
      </c>
      <c r="C12" s="38"/>
      <c r="D12" s="39"/>
      <c r="E12" s="12">
        <f>'Fane 5. Individuelt eff.krav'!G10</f>
        <v>-726962.95422133058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169</v>
      </c>
      <c r="C13" s="88"/>
      <c r="D13" s="89"/>
      <c r="E13" s="12">
        <f>'Fane 3. Korrigeret grundlag'!G22</f>
        <v>129304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173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637718.18252316443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309442.07551489171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493172.41487451899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179</v>
      </c>
      <c r="C23" s="83"/>
      <c r="D23" s="84"/>
      <c r="E23" s="18">
        <f>SUM(E9,E11:E18,E20)-SUM(E21:E22)</f>
        <v>36276142.693457425</v>
      </c>
      <c r="F23" s="19" t="s">
        <v>4</v>
      </c>
      <c r="G23" s="18">
        <f>E23</f>
        <v>36276142.693457425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-3258500.792768959</v>
      </c>
      <c r="F25" s="19" t="s">
        <v>4</v>
      </c>
      <c r="G25" s="18">
        <f>E25</f>
        <v>-3258500.792768959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-445983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-589096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306222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-163184.35426666669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3229545.1199374399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2337503.7656707731</v>
      </c>
      <c r="F33" s="19" t="s">
        <v>4</v>
      </c>
      <c r="G33" s="18">
        <f>E33</f>
        <v>2337503.7656707731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-2292399.8569760844</v>
      </c>
      <c r="F35" s="19" t="s">
        <v>4</v>
      </c>
      <c r="G35" s="18">
        <f>E35</f>
        <v>-2292399.8569760844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33062745.809383154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36148742.834640205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10566870.747685879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169</v>
      </c>
      <c r="C11" s="40"/>
      <c r="D11" s="41"/>
      <c r="E11" s="12">
        <v>131567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634905.42210620362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305374.88641113311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495262.1458010521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179</v>
      </c>
      <c r="C15" s="83"/>
      <c r="D15" s="84"/>
      <c r="E15" s="18">
        <f>$E$9+$E$12-$E$13-$E$14+E11</f>
        <v>36114578.224534228</v>
      </c>
      <c r="F15" s="19" t="s">
        <v>4</v>
      </c>
      <c r="G15" s="18">
        <f>E15</f>
        <v>36114578.224534228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-3258500.792768959</v>
      </c>
      <c r="F17" s="19" t="s">
        <v>4</v>
      </c>
      <c r="G17" s="18">
        <f>E17</f>
        <v>-3258500.792768959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32856077.431765269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0" t="s">
        <v>141</v>
      </c>
      <c r="C3" s="90"/>
      <c r="D3" s="90"/>
      <c r="E3" s="90"/>
      <c r="F3" s="90"/>
      <c r="G3" s="90"/>
      <c r="H3" s="90"/>
      <c r="I3" s="2"/>
    </row>
    <row r="4" spans="1:9" ht="29.25" customHeight="1" x14ac:dyDescent="0.25">
      <c r="A4" s="2"/>
      <c r="B4" s="90"/>
      <c r="C4" s="90"/>
      <c r="D4" s="90"/>
      <c r="E4" s="90"/>
      <c r="F4" s="90"/>
      <c r="G4" s="90"/>
      <c r="H4" s="9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7068495.1811041422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19585071.818484224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11557063.532700138</v>
      </c>
      <c r="H11" s="23" t="s">
        <v>4</v>
      </c>
      <c r="I11" s="2"/>
    </row>
    <row r="12" spans="1:9" ht="17.25" customHeight="1" x14ac:dyDescent="0.25">
      <c r="A12" s="2"/>
      <c r="B12" s="91" t="s">
        <v>145</v>
      </c>
      <c r="C12" s="92"/>
      <c r="D12" s="92"/>
      <c r="E12" s="92"/>
      <c r="F12" s="93"/>
      <c r="G12" s="21">
        <f>SUM(G9:G11)</f>
        <v>38210630.532288507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169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170</v>
      </c>
      <c r="C20" s="76"/>
      <c r="D20" s="76"/>
      <c r="E20" s="76"/>
      <c r="F20" s="77"/>
      <c r="G20" s="12">
        <v>129304</v>
      </c>
      <c r="H20" s="23" t="s">
        <v>4</v>
      </c>
      <c r="I20" s="2"/>
    </row>
    <row r="21" spans="1:9" x14ac:dyDescent="0.25">
      <c r="A21" s="2"/>
      <c r="B21" s="75" t="s">
        <v>171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1" t="s">
        <v>172</v>
      </c>
      <c r="C22" s="92"/>
      <c r="D22" s="92"/>
      <c r="E22" s="92"/>
      <c r="F22" s="93"/>
      <c r="G22" s="21">
        <f>SUM(G20:G21)</f>
        <v>129304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161</v>
      </c>
      <c r="C10" s="76"/>
      <c r="D10" s="76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5" t="s">
        <v>162</v>
      </c>
      <c r="C11" s="76"/>
      <c r="D11" s="76"/>
      <c r="E11" s="102">
        <v>437486.21100000001</v>
      </c>
      <c r="F11" s="23" t="s">
        <v>4</v>
      </c>
      <c r="G11" s="12">
        <v>446784</v>
      </c>
      <c r="H11" s="23" t="s">
        <v>4</v>
      </c>
      <c r="I11" s="2"/>
    </row>
    <row r="12" spans="1:9" x14ac:dyDescent="0.25">
      <c r="A12" s="2"/>
      <c r="B12" s="75" t="s">
        <v>163</v>
      </c>
      <c r="C12" s="76"/>
      <c r="D12" s="76"/>
      <c r="E12" s="102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5" t="s">
        <v>164</v>
      </c>
      <c r="C13" s="76"/>
      <c r="D13" s="76"/>
      <c r="E13" s="102">
        <v>32399.4126</v>
      </c>
      <c r="F13" s="23" t="s">
        <v>4</v>
      </c>
      <c r="G13" s="12">
        <v>44607</v>
      </c>
      <c r="H13" s="23" t="s">
        <v>4</v>
      </c>
      <c r="I13" s="2"/>
    </row>
    <row r="14" spans="1:9" x14ac:dyDescent="0.25">
      <c r="A14" s="2"/>
      <c r="B14" s="75" t="s">
        <v>165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166</v>
      </c>
      <c r="C15" s="76"/>
      <c r="D15" s="76"/>
      <c r="E15" s="102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75" t="s">
        <v>167</v>
      </c>
      <c r="C16" s="76"/>
      <c r="D16" s="76"/>
      <c r="E16" s="102">
        <v>10942243.864599999</v>
      </c>
      <c r="F16" s="23" t="s">
        <v>4</v>
      </c>
      <c r="G16" s="12">
        <v>9768962</v>
      </c>
      <c r="H16" s="23" t="s">
        <v>4</v>
      </c>
      <c r="I16" s="2"/>
    </row>
    <row r="17" spans="1:9" x14ac:dyDescent="0.25">
      <c r="A17" s="2"/>
      <c r="B17" s="75" t="s">
        <v>168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-1151776.4881999996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-1171932.5767434996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26782870.99958837</v>
      </c>
      <c r="H9" s="23" t="s">
        <v>4</v>
      </c>
      <c r="I9" s="2"/>
    </row>
    <row r="10" spans="1:9" x14ac:dyDescent="0.25">
      <c r="A10" s="2"/>
      <c r="B10" s="42" t="s">
        <v>189</v>
      </c>
      <c r="C10" s="38"/>
      <c r="D10" s="38"/>
      <c r="E10" s="38"/>
      <c r="F10" s="39"/>
      <c r="G10" s="103">
        <v>-726962.95422133058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104">
        <v>1.167182411783521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309442.07551489171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7197799.1811041422</v>
      </c>
      <c r="H9" s="23" t="s">
        <v>4</v>
      </c>
      <c r="I9" s="2"/>
    </row>
    <row r="10" spans="1:9" x14ac:dyDescent="0.25">
      <c r="A10" s="2"/>
      <c r="B10" s="43" t="s">
        <v>188</v>
      </c>
      <c r="C10" s="44"/>
      <c r="D10" s="44"/>
      <c r="E10" s="44"/>
      <c r="F10" s="45"/>
      <c r="G10" s="12">
        <v>-137025.89102078931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143686.73645319624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19585071.818484224</v>
      </c>
      <c r="H13" s="23" t="s">
        <v>4</v>
      </c>
      <c r="I13" s="2"/>
    </row>
    <row r="14" spans="1:9" x14ac:dyDescent="0.25">
      <c r="A14" s="2"/>
      <c r="B14" s="42" t="s">
        <v>190</v>
      </c>
      <c r="C14" s="38"/>
      <c r="D14" s="38"/>
      <c r="E14" s="38"/>
      <c r="F14" s="39"/>
      <c r="G14" s="12">
        <v>-179712.03162862203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349485.67842132272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493172.41487451899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-33431479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-23655976.621693123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-9775502.3783068769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-3258500.792768959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5" t="s">
        <v>149</v>
      </c>
      <c r="C10" s="30">
        <v>2016</v>
      </c>
      <c r="D10" s="30">
        <v>75</v>
      </c>
      <c r="E10" s="12">
        <v>861140.13</v>
      </c>
      <c r="F10" s="12">
        <f>E10/D10</f>
        <v>11481.868399999999</v>
      </c>
      <c r="G10" s="23" t="s">
        <v>4</v>
      </c>
      <c r="H10" s="2"/>
    </row>
    <row r="11" spans="1:8" x14ac:dyDescent="0.25">
      <c r="A11" s="2"/>
      <c r="B11" s="105" t="s">
        <v>150</v>
      </c>
      <c r="C11" s="30">
        <v>2016</v>
      </c>
      <c r="D11" s="30">
        <v>75</v>
      </c>
      <c r="E11" s="12">
        <v>1008901.92</v>
      </c>
      <c r="F11" s="12">
        <f t="shared" ref="F11:F21" si="0">E11/D11</f>
        <v>13452.025600000001</v>
      </c>
      <c r="G11" s="23" t="s">
        <v>4</v>
      </c>
      <c r="H11" s="2"/>
    </row>
    <row r="12" spans="1:8" x14ac:dyDescent="0.25">
      <c r="A12" s="2"/>
      <c r="B12" s="105" t="s">
        <v>151</v>
      </c>
      <c r="C12" s="30">
        <v>2016</v>
      </c>
      <c r="D12" s="30">
        <v>5</v>
      </c>
      <c r="E12" s="12">
        <v>26436.14</v>
      </c>
      <c r="F12" s="12">
        <f t="shared" si="0"/>
        <v>5287.2280000000001</v>
      </c>
      <c r="G12" s="23" t="s">
        <v>4</v>
      </c>
      <c r="H12" s="2"/>
    </row>
    <row r="13" spans="1:8" x14ac:dyDescent="0.25">
      <c r="A13" s="2"/>
      <c r="B13" s="105" t="s">
        <v>152</v>
      </c>
      <c r="C13" s="30">
        <v>2016</v>
      </c>
      <c r="D13" s="30">
        <v>5</v>
      </c>
      <c r="E13" s="12">
        <v>74841.789999999994</v>
      </c>
      <c r="F13" s="12">
        <f t="shared" si="0"/>
        <v>14968.357999999998</v>
      </c>
      <c r="G13" s="23" t="s">
        <v>4</v>
      </c>
      <c r="H13" s="2"/>
    </row>
    <row r="14" spans="1:8" ht="26.25" x14ac:dyDescent="0.25">
      <c r="A14" s="2"/>
      <c r="B14" s="105" t="s">
        <v>153</v>
      </c>
      <c r="C14" s="30">
        <v>2016</v>
      </c>
      <c r="D14" s="30">
        <v>50</v>
      </c>
      <c r="E14" s="12">
        <v>4116984.38</v>
      </c>
      <c r="F14" s="12">
        <f t="shared" si="0"/>
        <v>82339.687600000005</v>
      </c>
      <c r="G14" s="23" t="s">
        <v>4</v>
      </c>
      <c r="H14" s="2"/>
    </row>
    <row r="15" spans="1:8" ht="39" x14ac:dyDescent="0.25">
      <c r="A15" s="2"/>
      <c r="B15" s="105" t="s">
        <v>154</v>
      </c>
      <c r="C15" s="30">
        <v>2016</v>
      </c>
      <c r="D15" s="30">
        <v>75</v>
      </c>
      <c r="E15" s="12">
        <v>53676.480000000003</v>
      </c>
      <c r="F15" s="12">
        <f t="shared" si="0"/>
        <v>715.68640000000005</v>
      </c>
      <c r="G15" s="23" t="s">
        <v>4</v>
      </c>
      <c r="H15" s="2"/>
    </row>
    <row r="16" spans="1:8" x14ac:dyDescent="0.25">
      <c r="A16" s="2"/>
      <c r="B16" s="105" t="s">
        <v>155</v>
      </c>
      <c r="C16" s="30">
        <v>2016</v>
      </c>
      <c r="D16" s="30">
        <v>75</v>
      </c>
      <c r="E16" s="12">
        <v>3469585.28</v>
      </c>
      <c r="F16" s="12">
        <f t="shared" si="0"/>
        <v>46261.137066666663</v>
      </c>
      <c r="G16" s="23" t="s">
        <v>4</v>
      </c>
      <c r="H16" s="2"/>
    </row>
    <row r="17" spans="1:8" x14ac:dyDescent="0.25">
      <c r="A17" s="2"/>
      <c r="B17" s="105" t="s">
        <v>156</v>
      </c>
      <c r="C17" s="30">
        <v>2016</v>
      </c>
      <c r="D17" s="30">
        <v>20</v>
      </c>
      <c r="E17" s="12">
        <v>208803.65</v>
      </c>
      <c r="F17" s="12">
        <f t="shared" si="0"/>
        <v>10440.182499999999</v>
      </c>
      <c r="G17" s="23" t="s">
        <v>4</v>
      </c>
      <c r="H17" s="2"/>
    </row>
    <row r="18" spans="1:8" x14ac:dyDescent="0.25">
      <c r="A18" s="2"/>
      <c r="B18" s="105" t="s">
        <v>157</v>
      </c>
      <c r="C18" s="30">
        <v>2016</v>
      </c>
      <c r="D18" s="30">
        <v>75</v>
      </c>
      <c r="E18" s="12">
        <v>598518.74</v>
      </c>
      <c r="F18" s="12">
        <f t="shared" si="0"/>
        <v>7980.2498666666661</v>
      </c>
      <c r="G18" s="23" t="s">
        <v>4</v>
      </c>
      <c r="H18" s="2"/>
    </row>
    <row r="19" spans="1:8" ht="39" x14ac:dyDescent="0.25">
      <c r="A19" s="2"/>
      <c r="B19" s="105" t="s">
        <v>158</v>
      </c>
      <c r="C19" s="30">
        <v>2016</v>
      </c>
      <c r="D19" s="30">
        <v>10</v>
      </c>
      <c r="E19" s="12">
        <v>199038.46</v>
      </c>
      <c r="F19" s="12">
        <f t="shared" si="0"/>
        <v>19903.845999999998</v>
      </c>
      <c r="G19" s="23" t="s">
        <v>4</v>
      </c>
      <c r="H19" s="2"/>
    </row>
    <row r="20" spans="1:8" x14ac:dyDescent="0.25">
      <c r="A20" s="2"/>
      <c r="B20" s="105" t="s">
        <v>159</v>
      </c>
      <c r="C20" s="30">
        <v>2016</v>
      </c>
      <c r="D20" s="30">
        <v>75</v>
      </c>
      <c r="E20" s="12">
        <v>2076910.11</v>
      </c>
      <c r="F20" s="12">
        <f t="shared" si="0"/>
        <v>27692.1348</v>
      </c>
      <c r="G20" s="23" t="s">
        <v>4</v>
      </c>
      <c r="H20" s="2"/>
    </row>
    <row r="21" spans="1:8" ht="26.25" x14ac:dyDescent="0.25">
      <c r="A21" s="2"/>
      <c r="B21" s="105" t="s">
        <v>160</v>
      </c>
      <c r="C21" s="30">
        <v>2016</v>
      </c>
      <c r="D21" s="30">
        <v>20</v>
      </c>
      <c r="E21" s="12">
        <v>1040164.83</v>
      </c>
      <c r="F21" s="12">
        <f t="shared" si="0"/>
        <v>52008.241499999996</v>
      </c>
      <c r="G21" s="23" t="s">
        <v>4</v>
      </c>
      <c r="H21" s="2"/>
    </row>
    <row r="22" spans="1:8" x14ac:dyDescent="0.25">
      <c r="A22" s="2"/>
      <c r="B22" s="85" t="s">
        <v>76</v>
      </c>
      <c r="C22" s="86"/>
      <c r="D22" s="86"/>
      <c r="E22" s="87"/>
      <c r="F22" s="21">
        <f>SUM(F10:F21)</f>
        <v>292530.64573333331</v>
      </c>
      <c r="G22" s="22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2018-08-10T11:27:24Z</dcterms:modified>
</cp:coreProperties>
</file>