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235" yWindow="615" windowWidth="13095" windowHeight="140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27" i="11"/>
  <c r="F10" i="11"/>
  <c r="F28" i="11" s="1"/>
  <c r="G29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<sst xmlns="http://schemas.openxmlformats.org/spreadsheetml/2006/main" count="239" uniqueCount="125">
  <si>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</si>
  <si>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</si>
  <si>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</si>
  <si>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</si>
  <si>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</si>
  <si>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</si>
  <si>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</si>
  <si>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</si>
  <si>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</si>
  <si>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</si>
  <si>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</si>
  <si>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</si>
  <si>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</si>
  <si>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</si>
  <si>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</si>
  <si>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</si>
  <si>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</si>
  <si>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</si>
  <si>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</si>
  <si>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</si>
  <si>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</si>
  <si>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</si>
  <si>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</si>
  <si>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</si>
  <si>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</si>
  <si>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</si>
  <si>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</si>
  <si>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</si>
  <si>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</si>
  <si>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</si>
  <si>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</si>
  <si>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</si>
  <si>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</si>
  <si>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</si>
  <si>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</si>
  <si>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</si>
  <si>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</si>
  <si>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</si>
  <si>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</si>
  <si>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</si>
  <si>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</si>
  <si>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</si>
  <si>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</si>
  <si>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</si>
  <si>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</si>
  <si>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</si>
  <si>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</si>
  <si>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</si>
  <si>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</si>
  <si>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</si>
  <si>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</si>
  <si>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</si>
  <si>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</si>
  <si>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</si>
  <si>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</si>
  <si>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</si>
  <si>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</si>
  <si>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</si>
  <si>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</si>
  <si>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</si>
  <si>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</si>
  <si>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</si>
  <si>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</si>
  <si>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</si>
  <si>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</si>
  <si>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</si>
  <si>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</si>
  <si>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</si>
  <si>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</si>
  <si>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</si>
  <si>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</si>
  <si>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</si>
  <si>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</si>
  <si>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</si>
  <si>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</si>
  <si>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</si>
  <si>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</si>
  <si>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</si>
  <si>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</si>
  <si>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</si>
  <si>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</si>
  <si>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</si>
  <si>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</si>
  <si>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</si>
  <si>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</si>
  <si>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</si>
  <si>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</si>
  <si>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</si>
  <si>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</si>
  <si>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</si>
  <si>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</si>
  <si>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</si>
  <si>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</si>
  <si>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</si>
  <si>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</si>
  <si>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</si>
  <si>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</si>
  <si>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</si>
  <si>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</si>
  <si>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</si>
  <si>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</si>
  <si>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</si>
  <si>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</si>
  <si>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</si>
  <si>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</si>
  <si>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Sand- og fedtfang, SRO</t>
  </si>
  <si>
    <t xml:space="preserve">Ø 200 mm &lt; Ledningsnet ≤ Ø 500 mm </t>
  </si>
  <si>
    <t>Pumpestationer i brønde (&lt; 6,25 m2), SRO</t>
  </si>
  <si>
    <t>Sand- og fedtfang, Mek/EL</t>
  </si>
  <si>
    <t>Brønde</t>
  </si>
  <si>
    <t>Pumpestationer i brønde (&lt; 6,25 m2), Mek/EL</t>
  </si>
  <si>
    <t>Rottefælder</t>
  </si>
  <si>
    <t>Flytbar pumpe</t>
  </si>
  <si>
    <t>Arbejdsplads, vaskemaskine</t>
  </si>
  <si>
    <t>Køretøjer, entreprenørmaskiner</t>
  </si>
  <si>
    <t>Arbejdsplads, projektor</t>
  </si>
  <si>
    <t>Køretøjer, små lastvogne (&lt; 3.500 kg.)</t>
  </si>
  <si>
    <t>Automater hygiejneartikler</t>
  </si>
  <si>
    <t>Jordbassin Klasse B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</si>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</sst>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122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52279425.708844699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6"/>
      <c r="D10" s="57"/>
      <c r="E10" s="13">
        <f>'Fane 3. Grundlag'!G11</f>
        <v>562670.42201980739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419583.22021057119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660667.94944503077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51199174.539189093</v>
      </c>
      <c r="F13" s="20" t="s">
        <v>4</v>
      </c>
      <c r="G13" s="19">
        <f>E13</f>
        <v>51199174.539189093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102</v>
      </c>
      <c r="C15" s="59"/>
      <c r="D15" s="60"/>
      <c r="E15" s="19">
        <f>'Fane 6. Hist. over el. underdæk'!G13</f>
        <v>-146238.5</v>
      </c>
      <c r="F15" s="20" t="s">
        <v>4</v>
      </c>
      <c r="G15" s="19">
        <f>E15</f>
        <v>-146238.5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-286583.18000000005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314160.54999999981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92</v>
      </c>
      <c r="C19" s="53"/>
      <c r="D19" s="54"/>
      <c r="E19" s="13">
        <f>'Fane 8. Korrektion af PL2015'!G23</f>
        <v>-137770.95000000001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2" t="s">
        <v>34</v>
      </c>
      <c r="C20" s="53"/>
      <c r="D20" s="54"/>
      <c r="E20" s="13">
        <f>'Fane 8. Korrektion af PL2015'!G30</f>
        <v>830763.68126666639</v>
      </c>
      <c r="F20" s="10" t="s">
        <v>4</v>
      </c>
      <c r="G20" s="17"/>
      <c r="H20" s="18"/>
      <c r="I20" s="2"/>
    </row>
    <row r="21" spans="1:9" x14ac:dyDescent="0.25">
      <c r="A21" s="2"/>
      <c r="B21" s="58" t="s">
        <v>35</v>
      </c>
      <c r="C21" s="59"/>
      <c r="D21" s="60"/>
      <c r="E21" s="19">
        <f>SUM(E17:E20)</f>
        <v>720570.10126666608</v>
      </c>
      <c r="F21" s="20" t="s">
        <v>4</v>
      </c>
      <c r="G21" s="19">
        <f>E21</f>
        <v>720570.10126666608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8" t="s">
        <v>31</v>
      </c>
      <c r="C23" s="59"/>
      <c r="D23" s="60"/>
      <c r="E23" s="19">
        <f>'Fane 9. Kontrol af PL2015'!G36</f>
        <v>1081431.4899999946</v>
      </c>
      <c r="F23" s="20" t="s">
        <v>4</v>
      </c>
      <c r="G23" s="19">
        <f>E23</f>
        <v>1081431.4899999946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52854937.630455755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93</v>
      </c>
      <c r="C9" s="56"/>
      <c r="D9" s="56"/>
      <c r="E9" s="56"/>
      <c r="F9" s="57"/>
      <c r="G9" s="13">
        <v>17435364.801369198</v>
      </c>
      <c r="H9" s="24" t="s">
        <v>4</v>
      </c>
      <c r="I9" s="2"/>
    </row>
    <row r="10" spans="1:9" x14ac:dyDescent="0.25">
      <c r="A10" s="2"/>
      <c r="B10" s="55" t="s">
        <v>94</v>
      </c>
      <c r="C10" s="56"/>
      <c r="D10" s="56"/>
      <c r="E10" s="56"/>
      <c r="F10" s="57"/>
      <c r="G10" s="13">
        <v>34281390.485455692</v>
      </c>
      <c r="H10" s="24" t="s">
        <v>4</v>
      </c>
      <c r="I10" s="2"/>
    </row>
    <row r="11" spans="1:9" x14ac:dyDescent="0.25">
      <c r="A11" s="2"/>
      <c r="B11" s="55" t="s">
        <v>95</v>
      </c>
      <c r="C11" s="56"/>
      <c r="D11" s="56"/>
      <c r="E11" s="56"/>
      <c r="F11" s="57"/>
      <c r="G11" s="13">
        <v>562670.42201980739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52279425.708844699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97</v>
      </c>
      <c r="C9" s="56"/>
      <c r="D9" s="56"/>
      <c r="E9" s="56"/>
      <c r="F9" s="57"/>
      <c r="G9" s="13">
        <f>'Fane 3. Grundlag'!G12-'Fane 3. Grundlag'!G11</f>
        <v>51716755.286824889</v>
      </c>
      <c r="H9" s="24" t="s">
        <v>4</v>
      </c>
      <c r="I9" s="2"/>
    </row>
    <row r="10" spans="1:9" x14ac:dyDescent="0.25">
      <c r="A10" s="2"/>
      <c r="B10" s="55" t="s">
        <v>123</v>
      </c>
      <c r="C10" s="56"/>
      <c r="D10" s="56"/>
      <c r="E10" s="56"/>
      <c r="F10" s="57"/>
      <c r="G10" s="13">
        <v>138388.61395739898</v>
      </c>
      <c r="H10" s="24" t="s">
        <v>4</v>
      </c>
      <c r="I10" s="2"/>
    </row>
    <row r="11" spans="1:9" x14ac:dyDescent="0.25">
      <c r="A11" s="2"/>
      <c r="B11" s="55" t="s">
        <v>124</v>
      </c>
      <c r="C11" s="56"/>
      <c r="D11" s="56"/>
      <c r="E11" s="56"/>
      <c r="F11" s="57"/>
      <c r="G11" s="13">
        <f>$G$9-$G$10</f>
        <v>51578366.672867492</v>
      </c>
      <c r="H11" s="24" t="s">
        <v>4</v>
      </c>
      <c r="I11" s="2"/>
    </row>
    <row r="12" spans="1:9" x14ac:dyDescent="0.25">
      <c r="A12" s="2"/>
      <c r="B12" s="55" t="s">
        <v>65</v>
      </c>
      <c r="C12" s="56"/>
      <c r="D12" s="56"/>
      <c r="E12" s="56"/>
      <c r="F12" s="57"/>
      <c r="G12" s="65">
        <v>0.81348683038327108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419583.22021057119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17435364.801369198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348707.29602738394</v>
      </c>
      <c r="H11" s="70" t="s">
        <v>4</v>
      </c>
      <c r="I11" s="2"/>
    </row>
    <row r="12" spans="1:9" x14ac:dyDescent="0.25">
      <c r="A12" s="2"/>
      <c r="B12" s="55" t="s">
        <v>94</v>
      </c>
      <c r="C12" s="56"/>
      <c r="D12" s="56"/>
      <c r="E12" s="56"/>
      <c r="F12" s="57"/>
      <c r="G12" s="13">
        <f>'Fane 3. Grundlag'!G10</f>
        <v>34281390.485455692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311960.65341764683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660667.94944503077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100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70</v>
      </c>
      <c r="C9" s="56"/>
      <c r="D9" s="56"/>
      <c r="E9" s="56"/>
      <c r="F9" s="57"/>
      <c r="G9" s="13">
        <v>-81416</v>
      </c>
      <c r="H9" s="24" t="s">
        <v>4</v>
      </c>
      <c r="I9" s="2"/>
    </row>
    <row r="10" spans="1:9" x14ac:dyDescent="0.25">
      <c r="A10" s="2"/>
      <c r="B10" s="55" t="s">
        <v>71</v>
      </c>
      <c r="C10" s="56"/>
      <c r="D10" s="56"/>
      <c r="E10" s="56"/>
      <c r="F10" s="57"/>
      <c r="G10" s="13">
        <v>503538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-584954</v>
      </c>
      <c r="H11" s="75" t="s">
        <v>4</v>
      </c>
      <c r="I11" s="2"/>
    </row>
    <row r="12" spans="1:9" x14ac:dyDescent="0.25">
      <c r="A12" s="2"/>
      <c r="B12" s="55" t="s">
        <v>72</v>
      </c>
      <c r="C12" s="56"/>
      <c r="D12" s="56"/>
      <c r="E12" s="56"/>
      <c r="F12" s="57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-146238.5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10</v>
      </c>
      <c r="E10" s="13">
        <v>174600</v>
      </c>
      <c r="F10" s="13">
        <f>E10/D10</f>
        <v>17460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75</v>
      </c>
      <c r="E11" s="13">
        <v>10987.14</v>
      </c>
      <c r="F11" s="13">
        <f t="shared" ref="F11:F27" si="0">E11/D11</f>
        <v>146.49519999999998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10</v>
      </c>
      <c r="E12" s="13">
        <v>5218.6499999999996</v>
      </c>
      <c r="F12" s="13">
        <f t="shared" si="0"/>
        <v>521.86500000000001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20</v>
      </c>
      <c r="E13" s="13">
        <v>78266.77</v>
      </c>
      <c r="F13" s="13">
        <f t="shared" si="0"/>
        <v>3913.3385000000003</v>
      </c>
      <c r="G13" s="24" t="s">
        <v>4</v>
      </c>
      <c r="H13" s="2"/>
    </row>
    <row r="14" spans="1:8" x14ac:dyDescent="0.25">
      <c r="A14" s="2"/>
      <c r="B14" s="78" t="s">
        <v>108</v>
      </c>
      <c r="C14" s="79">
        <v>2015</v>
      </c>
      <c r="D14" s="79">
        <v>20</v>
      </c>
      <c r="E14" s="13">
        <v>292799.3</v>
      </c>
      <c r="F14" s="13">
        <f t="shared" si="0"/>
        <v>14639.965</v>
      </c>
      <c r="G14" s="24" t="s">
        <v>4</v>
      </c>
      <c r="H14" s="2"/>
    </row>
    <row r="15" spans="1:8" x14ac:dyDescent="0.25">
      <c r="A15" s="2"/>
      <c r="B15" s="78" t="s">
        <v>108</v>
      </c>
      <c r="C15" s="79">
        <v>2015</v>
      </c>
      <c r="D15" s="79">
        <v>20</v>
      </c>
      <c r="E15" s="13">
        <v>281443.62</v>
      </c>
      <c r="F15" s="13">
        <f t="shared" si="0"/>
        <v>14072.181</v>
      </c>
      <c r="G15" s="24" t="s">
        <v>4</v>
      </c>
      <c r="H15" s="2"/>
    </row>
    <row r="16" spans="1:8" x14ac:dyDescent="0.25">
      <c r="A16" s="2"/>
      <c r="B16" s="78" t="s">
        <v>105</v>
      </c>
      <c r="C16" s="79">
        <v>2015</v>
      </c>
      <c r="D16" s="79">
        <v>10</v>
      </c>
      <c r="E16" s="13">
        <v>693220.67</v>
      </c>
      <c r="F16" s="13">
        <f t="shared" si="0"/>
        <v>69322.06700000001</v>
      </c>
      <c r="G16" s="24" t="s">
        <v>4</v>
      </c>
      <c r="H16" s="2"/>
    </row>
    <row r="17" spans="1:8" x14ac:dyDescent="0.25">
      <c r="A17" s="2"/>
      <c r="B17" s="78" t="s">
        <v>106</v>
      </c>
      <c r="C17" s="79">
        <v>2015</v>
      </c>
      <c r="D17" s="79">
        <v>75</v>
      </c>
      <c r="E17" s="13">
        <v>7465216.7999999998</v>
      </c>
      <c r="F17" s="13">
        <f t="shared" si="0"/>
        <v>99536.224000000002</v>
      </c>
      <c r="G17" s="24" t="s">
        <v>4</v>
      </c>
      <c r="H17" s="2"/>
    </row>
    <row r="18" spans="1:8" x14ac:dyDescent="0.25">
      <c r="A18" s="2"/>
      <c r="B18" s="78" t="s">
        <v>109</v>
      </c>
      <c r="C18" s="79">
        <v>2015</v>
      </c>
      <c r="D18" s="79">
        <v>75</v>
      </c>
      <c r="E18" s="13">
        <v>4441523.2300000004</v>
      </c>
      <c r="F18" s="13">
        <f t="shared" si="0"/>
        <v>59220.309733333343</v>
      </c>
      <c r="G18" s="24" t="s">
        <v>4</v>
      </c>
      <c r="H18" s="2"/>
    </row>
    <row r="19" spans="1:8" x14ac:dyDescent="0.25">
      <c r="A19" s="2"/>
      <c r="B19" s="78" t="s">
        <v>110</v>
      </c>
      <c r="C19" s="79">
        <v>2015</v>
      </c>
      <c r="D19" s="79">
        <v>20</v>
      </c>
      <c r="E19" s="13">
        <v>8250166.96</v>
      </c>
      <c r="F19" s="13">
        <f t="shared" si="0"/>
        <v>412508.348</v>
      </c>
      <c r="G19" s="24" t="s">
        <v>4</v>
      </c>
      <c r="H19" s="2"/>
    </row>
    <row r="20" spans="1:8" x14ac:dyDescent="0.25">
      <c r="A20" s="2"/>
      <c r="B20" s="78" t="s">
        <v>111</v>
      </c>
      <c r="C20" s="79">
        <v>2015</v>
      </c>
      <c r="D20" s="79">
        <v>5</v>
      </c>
      <c r="E20" s="13">
        <v>78897.95</v>
      </c>
      <c r="F20" s="13">
        <f t="shared" si="0"/>
        <v>15779.59</v>
      </c>
      <c r="G20" s="24" t="s">
        <v>4</v>
      </c>
      <c r="H20" s="2"/>
    </row>
    <row r="21" spans="1:8" x14ac:dyDescent="0.25">
      <c r="A21" s="2"/>
      <c r="B21" s="78" t="s">
        <v>112</v>
      </c>
      <c r="C21" s="79">
        <v>2015</v>
      </c>
      <c r="D21" s="79">
        <v>5</v>
      </c>
      <c r="E21" s="13">
        <v>11817.13</v>
      </c>
      <c r="F21" s="13">
        <f t="shared" si="0"/>
        <v>2363.4259999999999</v>
      </c>
      <c r="G21" s="24" t="s">
        <v>4</v>
      </c>
      <c r="H21" s="2"/>
    </row>
    <row r="22" spans="1:8" x14ac:dyDescent="0.25">
      <c r="A22" s="2"/>
      <c r="B22" s="78" t="s">
        <v>113</v>
      </c>
      <c r="C22" s="79">
        <v>2015</v>
      </c>
      <c r="D22" s="79">
        <v>5</v>
      </c>
      <c r="E22" s="13">
        <v>6939.5</v>
      </c>
      <c r="F22" s="13">
        <f t="shared" si="0"/>
        <v>1387.9</v>
      </c>
      <c r="G22" s="24" t="s">
        <v>4</v>
      </c>
      <c r="H22" s="2"/>
    </row>
    <row r="23" spans="1:8" x14ac:dyDescent="0.25">
      <c r="A23" s="2"/>
      <c r="B23" s="78" t="s">
        <v>114</v>
      </c>
      <c r="C23" s="79">
        <v>2015</v>
      </c>
      <c r="D23" s="79">
        <v>5</v>
      </c>
      <c r="E23" s="13">
        <v>19882</v>
      </c>
      <c r="F23" s="13">
        <f t="shared" si="0"/>
        <v>3976.4</v>
      </c>
      <c r="G23" s="24" t="s">
        <v>4</v>
      </c>
      <c r="H23" s="2"/>
    </row>
    <row r="24" spans="1:8" x14ac:dyDescent="0.25">
      <c r="A24" s="2"/>
      <c r="B24" s="78" t="s">
        <v>115</v>
      </c>
      <c r="C24" s="79">
        <v>2015</v>
      </c>
      <c r="D24" s="79">
        <v>5</v>
      </c>
      <c r="E24" s="13">
        <v>8696</v>
      </c>
      <c r="F24" s="13">
        <f t="shared" si="0"/>
        <v>1739.2</v>
      </c>
      <c r="G24" s="24" t="s">
        <v>4</v>
      </c>
      <c r="H24" s="2"/>
    </row>
    <row r="25" spans="1:8" x14ac:dyDescent="0.25">
      <c r="A25" s="2"/>
      <c r="B25" s="78" t="s">
        <v>116</v>
      </c>
      <c r="C25" s="79">
        <v>2015</v>
      </c>
      <c r="D25" s="79">
        <v>5</v>
      </c>
      <c r="E25" s="13">
        <v>202268</v>
      </c>
      <c r="F25" s="13">
        <f t="shared" si="0"/>
        <v>40453.599999999999</v>
      </c>
      <c r="G25" s="24" t="s">
        <v>4</v>
      </c>
      <c r="H25" s="2"/>
    </row>
    <row r="26" spans="1:8" x14ac:dyDescent="0.25">
      <c r="A26" s="2"/>
      <c r="B26" s="78" t="s">
        <v>117</v>
      </c>
      <c r="C26" s="79">
        <v>2015</v>
      </c>
      <c r="D26" s="79">
        <v>5</v>
      </c>
      <c r="E26" s="13">
        <v>50312</v>
      </c>
      <c r="F26" s="13">
        <f t="shared" si="0"/>
        <v>10062.4</v>
      </c>
      <c r="G26" s="24" t="s">
        <v>4</v>
      </c>
      <c r="H26" s="2"/>
    </row>
    <row r="27" spans="1:8" x14ac:dyDescent="0.25">
      <c r="A27" s="2"/>
      <c r="B27" s="78" t="s">
        <v>118</v>
      </c>
      <c r="C27" s="79">
        <v>2015</v>
      </c>
      <c r="D27" s="79">
        <v>50</v>
      </c>
      <c r="E27" s="13">
        <v>30601.56</v>
      </c>
      <c r="F27" s="13">
        <f t="shared" si="0"/>
        <v>612.03120000000001</v>
      </c>
      <c r="G27" s="24" t="s">
        <v>4</v>
      </c>
      <c r="H27" s="2"/>
    </row>
    <row r="28" spans="1:8" x14ac:dyDescent="0.25">
      <c r="A28" s="2"/>
      <c r="B28" s="48" t="s">
        <v>119</v>
      </c>
      <c r="C28" s="49"/>
      <c r="D28" s="49"/>
      <c r="E28" s="50"/>
      <c r="F28" s="22">
        <f>SUM(F10:F27)</f>
        <v>767715.3406333332</v>
      </c>
      <c r="G28" s="23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74</v>
      </c>
      <c r="C9" s="56"/>
      <c r="D9" s="56"/>
      <c r="E9" s="56"/>
      <c r="F9" s="57"/>
      <c r="G9" s="13">
        <v>637516.81999999995</v>
      </c>
      <c r="H9" s="24" t="s">
        <v>4</v>
      </c>
      <c r="I9" s="2"/>
    </row>
    <row r="10" spans="1:9" x14ac:dyDescent="0.25">
      <c r="A10" s="2"/>
      <c r="B10" s="55" t="s">
        <v>75</v>
      </c>
      <c r="C10" s="56"/>
      <c r="D10" s="56"/>
      <c r="E10" s="56"/>
      <c r="F10" s="57"/>
      <c r="G10" s="13">
        <v>924100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-286583.18000000005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78</v>
      </c>
      <c r="C15" s="56"/>
      <c r="D15" s="56"/>
      <c r="E15" s="56"/>
      <c r="F15" s="57"/>
      <c r="G15" s="13">
        <v>2414160.5499999998</v>
      </c>
      <c r="H15" s="24" t="s">
        <v>4</v>
      </c>
      <c r="I15" s="2"/>
    </row>
    <row r="16" spans="1:9" x14ac:dyDescent="0.25">
      <c r="A16" s="2"/>
      <c r="B16" s="55" t="s">
        <v>79</v>
      </c>
      <c r="C16" s="56"/>
      <c r="D16" s="56"/>
      <c r="E16" s="56"/>
      <c r="F16" s="57"/>
      <c r="G16" s="13">
        <v>2100000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314160.54999999981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88</v>
      </c>
      <c r="C21" s="56"/>
      <c r="D21" s="56"/>
      <c r="E21" s="56"/>
      <c r="F21" s="57"/>
      <c r="G21" s="13">
        <v>112229.05</v>
      </c>
      <c r="H21" s="24" t="s">
        <v>4</v>
      </c>
      <c r="I21" s="2"/>
    </row>
    <row r="22" spans="1:9" x14ac:dyDescent="0.25">
      <c r="A22" s="2"/>
      <c r="B22" s="55" t="s">
        <v>90</v>
      </c>
      <c r="C22" s="56"/>
      <c r="D22" s="56"/>
      <c r="E22" s="56"/>
      <c r="F22" s="57"/>
      <c r="G22" s="13">
        <v>250000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-137770.95000000001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5" t="s">
        <v>82</v>
      </c>
      <c r="C27" s="56"/>
      <c r="D27" s="56"/>
      <c r="E27" s="56"/>
      <c r="F27" s="57"/>
      <c r="G27" s="13">
        <v>360000</v>
      </c>
      <c r="H27" s="24" t="s">
        <v>4</v>
      </c>
      <c r="I27" s="2"/>
    </row>
    <row r="28" spans="1:9" x14ac:dyDescent="0.25">
      <c r="A28" s="2"/>
      <c r="B28" s="55" t="s">
        <v>83</v>
      </c>
      <c r="C28" s="56"/>
      <c r="D28" s="56"/>
      <c r="E28" s="56"/>
      <c r="F28" s="57"/>
      <c r="G28" s="13">
        <v>344667</v>
      </c>
      <c r="H28" s="24" t="s">
        <v>4</v>
      </c>
      <c r="I28" s="2"/>
    </row>
    <row r="29" spans="1:9" x14ac:dyDescent="0.25">
      <c r="A29" s="2"/>
      <c r="B29" s="55" t="s">
        <v>84</v>
      </c>
      <c r="C29" s="56"/>
      <c r="D29" s="56"/>
      <c r="E29" s="56"/>
      <c r="F29" s="57"/>
      <c r="G29" s="13">
        <f>'Fane 7. Gen. inv. i 2015'!F28</f>
        <v>767715.3406333332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830763.68126666639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44537783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43</v>
      </c>
      <c r="C11" s="56"/>
      <c r="D11" s="57"/>
      <c r="E11" s="13">
        <v>26415034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44</v>
      </c>
      <c r="C12" s="56"/>
      <c r="D12" s="57"/>
      <c r="E12" s="13">
        <v>2185995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45</v>
      </c>
      <c r="C13" s="56"/>
      <c r="D13" s="57"/>
      <c r="E13" s="13">
        <v>-13446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46</v>
      </c>
      <c r="C14" s="56"/>
      <c r="D14" s="57"/>
      <c r="E14" s="13">
        <v>786667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29374250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48</v>
      </c>
      <c r="C16" s="56"/>
      <c r="D16" s="57"/>
      <c r="E16" s="13">
        <v>711064.6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49</v>
      </c>
      <c r="C17" s="56"/>
      <c r="D17" s="57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50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711064.6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2" t="s">
        <v>52</v>
      </c>
      <c r="C20" s="53"/>
      <c r="D20" s="54"/>
      <c r="E20" s="13">
        <v>-2586703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2" t="s">
        <v>53</v>
      </c>
      <c r="C21" s="53"/>
      <c r="D21" s="54"/>
      <c r="E21" s="13">
        <v>-15754789.279999999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54</v>
      </c>
      <c r="C22" s="56"/>
      <c r="D22" s="57"/>
      <c r="E22" s="13">
        <v>-14427446.73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55</v>
      </c>
      <c r="C23" s="56"/>
      <c r="D23" s="57"/>
      <c r="E23" s="13">
        <v>-10987.14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2" t="s">
        <v>56</v>
      </c>
      <c r="C24" s="53"/>
      <c r="D24" s="54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2" t="s">
        <v>57</v>
      </c>
      <c r="C25" s="53"/>
      <c r="D25" s="54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2" t="s">
        <v>58</v>
      </c>
      <c r="C26" s="53"/>
      <c r="D26" s="54"/>
      <c r="E26" s="13">
        <v>-377000.7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-33156926.850000001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-3071612.25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120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121</v>
      </c>
      <c r="C32" s="53"/>
      <c r="D32" s="54"/>
      <c r="E32" s="13">
        <v>42660616.920000002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62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2" t="s">
        <v>63</v>
      </c>
      <c r="C34" s="53"/>
      <c r="D34" s="54"/>
      <c r="E34" s="13">
        <v>795734.59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43456351.510000005</v>
      </c>
      <c r="F35" s="70" t="s">
        <v>4</v>
      </c>
      <c r="G35" s="19">
        <f>-E35</f>
        <v>-43456351.510000005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1081431.4899999946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2018-08-13T09:33:26Z</dcterms:modified>
</cp:coreProperties>
</file>