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D5" i="16"/>
  <c r="J3" i="24"/>
  <c r="D6" i="16"/>
  <c r="E5" i="16"/>
  <c r="G3" i="16" l="1"/>
  <c r="M3" i="24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<sst xmlns="http://schemas.openxmlformats.org/spreadsheetml/2006/main" count="111" uniqueCount="75">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</sst>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17067920.774245072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137174.38199333334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77290.46106666667</v>
      </c>
      <c r="C4" t="s">
        <v>11</v>
      </c>
    </row>
    <row r="5" spans="1:3" s="26" customFormat="1" x14ac:dyDescent="0.25">
      <c r="A5" s="3" t="s">
        <v>12</v>
      </c>
      <c r="B5" s="48">
        <f>SUM(B2:B4)</f>
        <v>17282385.617305074</v>
      </c>
      <c r="C5" s="62" t="s">
        <v>11</v>
      </c>
    </row>
    <row r="6" spans="1:3" x14ac:dyDescent="0.25">
      <c r="A6" s="47" t="s">
        <v>0</v>
      </c>
      <c r="B6" s="38">
        <f>Investeringer!E3</f>
        <v>27683176.95384144</v>
      </c>
      <c r="C6" s="23" t="s">
        <v>11</v>
      </c>
    </row>
    <row r="7" spans="1:3" x14ac:dyDescent="0.25">
      <c r="A7" s="4" t="s">
        <v>1</v>
      </c>
      <c r="B7" s="35">
        <f>Investeringer!F3</f>
        <v>3203072.9519495824</v>
      </c>
      <c r="C7" t="s">
        <v>11</v>
      </c>
    </row>
    <row r="8" spans="1:3" x14ac:dyDescent="0.25">
      <c r="A8" s="4" t="s">
        <v>2</v>
      </c>
      <c r="B8" s="35">
        <f>Investeringer!G3</f>
        <v>638666.66666666663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2455686.4500000002</v>
      </c>
      <c r="C9" t="s">
        <v>11</v>
      </c>
    </row>
    <row r="10" spans="1:3" s="22" customFormat="1" x14ac:dyDescent="0.25">
      <c r="A10" s="3" t="s">
        <v>48</v>
      </c>
      <c r="B10" s="48">
        <f>SUM(B6:B9)</f>
        <v>33980603.022457689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557733.51</v>
      </c>
      <c r="C11" t="s">
        <v>11</v>
      </c>
    </row>
    <row r="12" spans="1:3" s="22" customFormat="1" x14ac:dyDescent="0.25">
      <c r="A12" s="3" t="s">
        <v>69</v>
      </c>
      <c r="B12" s="48">
        <f>SUM(B11:B11)</f>
        <v>557733.51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51820722.149762757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52279425.708844692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14959249.43</v>
      </c>
      <c r="C2" s="49">
        <v>0</v>
      </c>
      <c r="D2" s="49">
        <f>B2+C2</f>
        <v>14959249.43</v>
      </c>
      <c r="E2" s="50">
        <f>D2</f>
        <v>14959249.43</v>
      </c>
      <c r="F2" s="49">
        <v>17067920.774245072</v>
      </c>
      <c r="G2" s="49">
        <v>0</v>
      </c>
      <c r="H2" s="49">
        <f>F2-G2</f>
        <v>17067920.774245072</v>
      </c>
      <c r="I2" s="49">
        <f>AVERAGEIF(E2:E4,"&lt;&gt;0")</f>
        <v>17645600.823742662</v>
      </c>
      <c r="J2" s="49">
        <v>10871735.025032628</v>
      </c>
      <c r="K2" s="39">
        <f>IF(H2&gt;I2,IF(I2&gt;J2,I2,J2),H2)</f>
        <v>17067920.774245072</v>
      </c>
    </row>
    <row r="3" spans="1:11" s="23" customFormat="1" x14ac:dyDescent="0.25">
      <c r="A3" s="28">
        <v>2014</v>
      </c>
      <c r="B3" s="49">
        <v>17257213</v>
      </c>
      <c r="C3" s="49"/>
      <c r="D3" s="49">
        <f t="shared" ref="D3:D4" si="0">B3+C3</f>
        <v>17257213</v>
      </c>
      <c r="E3" s="50">
        <f>D3*Pristalsregulering!C7</f>
        <v>17271018.770399999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20384219</v>
      </c>
      <c r="C4" s="49"/>
      <c r="D4" s="49">
        <f t="shared" si="0"/>
        <v>20384219</v>
      </c>
      <c r="E4" s="50">
        <f>D4*Pristalsregulering!$C$6*Pristalsregulering!$C$7</f>
        <v>20706534.270827994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60" max="60" width="9.140625" hidden="1"/>
    <col min="97" max="97" width="9.140625" hidden="1"/>
    <col min="134" max="134" width="9.140625" hidden="1"/>
    <col min="171" max="171" width="9.140625" hidden="1"/>
    <col min="208" max="208" width="9.140625" hidden="1"/>
    <col min="245" max="245" width="9.140625" hidden="1"/>
    <col min="282" max="282" width="9.140625" hidden="1"/>
    <col min="319" max="319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9538</v>
      </c>
      <c r="C3" s="72"/>
      <c r="D3" s="45">
        <f>B3</f>
        <v>9538</v>
      </c>
      <c r="E3" s="35">
        <f>C3</f>
        <v>0</v>
      </c>
      <c r="F3" s="45">
        <f>IF(D4=0,0,AVERAGEIF(D4:D6,"&lt;&gt;0"))+D3</f>
        <v>9538</v>
      </c>
      <c r="G3" s="38">
        <f>IF(E4=0,0,AVERAGEIF(E4:E6,"&lt;&gt;0"))+E3</f>
        <v>127636.38199333334</v>
      </c>
      <c r="H3" s="57">
        <f>SUM(F3:G3)</f>
        <v>137174.38199333334</v>
      </c>
    </row>
    <row r="4" spans="1:8" x14ac:dyDescent="0.25">
      <c r="A4" s="28">
        <v>2015</v>
      </c>
      <c r="B4" s="35"/>
      <c r="C4" s="35">
        <v>112229.05</v>
      </c>
      <c r="D4" s="45">
        <f>B4</f>
        <v>0</v>
      </c>
      <c r="E4" s="35">
        <f>C4</f>
        <v>112229.05</v>
      </c>
      <c r="F4" s="45"/>
      <c r="G4" s="38"/>
      <c r="H4" s="54"/>
    </row>
    <row r="5" spans="1:8" x14ac:dyDescent="0.25">
      <c r="A5" s="28">
        <v>2014</v>
      </c>
      <c r="B5" s="35"/>
      <c r="C5" s="35">
        <v>130074</v>
      </c>
      <c r="D5" s="45">
        <f>B5*Pristalsregulering!$C$7</f>
        <v>0</v>
      </c>
      <c r="E5" s="35">
        <f>C5*Pristalsregulering!$C$7</f>
        <v>130178.05919999999</v>
      </c>
      <c r="F5" s="45"/>
      <c r="G5" s="35"/>
      <c r="H5" s="45"/>
    </row>
    <row r="6" spans="1:8" x14ac:dyDescent="0.25">
      <c r="A6" s="28">
        <v>2013</v>
      </c>
      <c r="B6" s="35"/>
      <c r="C6" s="35">
        <v>138315</v>
      </c>
      <c r="D6" s="45">
        <f>B6*Pristalsregulering!$C$7*Pristalsregulering!$C$6</f>
        <v>0</v>
      </c>
      <c r="E6" s="35">
        <f>C6*Pristalsregulering!$C$7*Pristalsregulering!$C$6</f>
        <v>140502.03677999999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28023.31</v>
      </c>
      <c r="C3" s="42">
        <v>51760</v>
      </c>
      <c r="D3" s="42">
        <v>0</v>
      </c>
      <c r="E3" s="41">
        <f>B3</f>
        <v>28023.31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77290.46106666667</v>
      </c>
    </row>
    <row r="4" spans="1:8" x14ac:dyDescent="0.25">
      <c r="A4" s="31">
        <v>2014</v>
      </c>
      <c r="B4" s="41">
        <v>28420</v>
      </c>
      <c r="C4" s="42">
        <v>39200</v>
      </c>
      <c r="D4" s="42">
        <v>6500</v>
      </c>
      <c r="E4" s="41">
        <f>B4*Pristalsregulering!$C$7</f>
        <v>28442.735999999997</v>
      </c>
      <c r="F4" s="42">
        <f>C4*Pristalsregulering!$C$7</f>
        <v>39231.359999999993</v>
      </c>
      <c r="G4" s="43">
        <f>D4*Pristalsregulering!$C$7</f>
        <v>6505.2</v>
      </c>
      <c r="H4" s="42"/>
    </row>
    <row r="5" spans="1:8" x14ac:dyDescent="0.25">
      <c r="A5" s="31">
        <v>2013</v>
      </c>
      <c r="B5" s="41">
        <v>45500</v>
      </c>
      <c r="C5" s="42">
        <v>37600</v>
      </c>
      <c r="D5" s="42">
        <v>0</v>
      </c>
      <c r="E5" s="41">
        <f>B5*Pristalsregulering!$C$7*Pristalsregulering!$C$6</f>
        <v>46219.445999999989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25427760.879729927</v>
      </c>
      <c r="C3" s="38">
        <v>3129327.8272999995</v>
      </c>
      <c r="D3" s="40">
        <v>638666.66666666663</v>
      </c>
      <c r="E3" s="35">
        <f>B3*Pristalsregulering!C2*Pristalsregulering!C3*Pristalsregulering!C4*Pristalsregulering!C5*Pristalsregulering!C6*Pristalsregulering!C7</f>
        <v>27683176.95384144</v>
      </c>
      <c r="F3" s="35">
        <v>3203072.9519495824</v>
      </c>
      <c r="G3" s="35">
        <f>D3</f>
        <v>638666.66666666663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2455686.4500000002</v>
      </c>
      <c r="D3" s="38">
        <v>0</v>
      </c>
      <c r="E3" s="40">
        <v>0</v>
      </c>
      <c r="F3" s="38">
        <f>B3</f>
        <v>0</v>
      </c>
      <c r="G3" s="38">
        <f>C3</f>
        <v>2455686.4500000002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2455686.4500000002</v>
      </c>
      <c r="L3" s="43">
        <f>AVERAGE(H3:H5)+AVERAGE(I3:I5)</f>
        <v>0</v>
      </c>
      <c r="M3" s="44">
        <f>SUM(J3:L3)</f>
        <v>2455686.4500000002</v>
      </c>
      <c r="N3" s="23"/>
    </row>
    <row r="4" spans="1:14" x14ac:dyDescent="0.25">
      <c r="A4" s="28">
        <v>2014</v>
      </c>
      <c r="B4" s="45">
        <v>0</v>
      </c>
      <c r="C4" s="38">
        <v>2151943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2153664.5543999998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2226712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2261920.7701439997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126303.52</v>
      </c>
      <c r="E2" s="42">
        <v>46146.25</v>
      </c>
      <c r="F2" s="42">
        <v>0</v>
      </c>
      <c r="G2" s="42">
        <v>0</v>
      </c>
      <c r="H2" s="42">
        <v>352761</v>
      </c>
      <c r="I2" s="42">
        <v>0</v>
      </c>
      <c r="J2" s="42"/>
      <c r="K2" s="42"/>
      <c r="L2" s="43">
        <v>0</v>
      </c>
      <c r="M2" s="44">
        <f>SUM(B2:L2)</f>
        <v>557733.51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2016-11-11T16:26:36Z</dcterms:modified>
</cp:coreProperties>
</file>