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Drikkevand\AquaDjurs AS (V014)\ØR2025\"/>
    </mc:Choice>
  </mc:AlternateContent>
  <xr:revisionPtr revIDLastSave="0" documentId="13_ncr:1_{D02A3B0D-7E27-440F-AEE1-4C745F68D8C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<sst xmlns="http://schemas.openxmlformats.org/spreadsheetml/2006/main" count="334" uniqueCount="145">
  <si>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</si>
  <si>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</si>
  <si>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</si>
  <si>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</si>
  <si>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</si>
  <si>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</si>
  <si>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</si>
  <si>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</si>
  <si>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</si>
  <si>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</si>
  <si>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</si>
  <si>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</si>
  <si>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</si>
  <si>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</si>
  <si>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</si>
  <si>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</si>
  <si>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</si>
  <si>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</si>
  <si>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</si>
  <si>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</si>
  <si>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</si>
  <si>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</si>
  <si>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</si>
  <si>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</si>
  <si>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</si>
  <si>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</si>
  <si>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</si>
  <si>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</si>
  <si>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</si>
  <si>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</si>
  <si>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</si>
  <si>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</si>
  <si>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</si>
  <si>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</si>
  <si>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</si>
  <si>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</si>
  <si>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</si>
  <si>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</si>
  <si>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</si>
  <si>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</si>
  <si>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</si>
  <si>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</si>
  <si>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</si>
  <si>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</si>
  <si>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</si>
  <si>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</si>
  <si>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</si>
  <si>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</si>
  <si>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</si>
  <si>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</si>
  <si>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</si>
  <si>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</si>
  <si>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</si>
  <si>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</si>
  <si>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</si>
  <si>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</si>
  <si>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</si>
  <si>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</si>
  <si>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</si>
  <si>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</si>
  <si>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</si>
  <si>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</si>
  <si>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</si>
  <si>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</si>
  <si>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</si>
  <si>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</si>
  <si>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</si>
  <si>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</si>
  <si>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</si>
  <si>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</si>
  <si>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</si>
  <si>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</si>
  <si>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</si>
  <si>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</si>
  <si>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</si>
  <si>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</si>
  <si>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</si>
  <si>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</si>
  <si>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</si>
  <si>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</si>
  <si>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</si>
  <si>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</si>
  <si>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</si>
  <si>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</si>
  <si>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</si>
  <si>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</si>
  <si>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</si>
  <si>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</si>
  <si>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</si>
  <si>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</si>
  <si>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</si>
  <si>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</si>
  <si>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</si>
  <si>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</si>
  <si>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</si>
  <si>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</si>
  <si>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</si>
  <si>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</si>
  <si>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</si>
  <si>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</si>
  <si>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</si>
  <si>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</si>
  <si>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</si>
  <si>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</si>
  <si>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</si>
  <si>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</si>
  <si>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</si>
  <si>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</si>
  <si>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</si>
  <si>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</si>
  <si>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</si>
  <si>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</si>
  <si>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</si>
  <si>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</si>
  <si>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</si>
  <si>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</si>
  <si>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</si>
  <si>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</si>
  <si>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</si>
  <si>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</si>
  <si>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</si>
  <si>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</si>
  <si>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</si>
  <si>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</si>
  <si>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</si>
  <si>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</si>
  <si>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</si>
  <si>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</si>
  <si>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</si>
  <si>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</si>
  <si>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</si>
  <si>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</si>
  <si>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</si>
  <si>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</si>
  <si>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</si>
  <si>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</si>
  <si>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</si>
  <si>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</si>
  <si>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</si>
  <si>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</si>
  <si>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Køb af ydelser og produkter fra andre vandselskaber reguleret af vandsektorloven</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</si>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</sst>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dmPOLccG9iCrclOX0ZcwMij0y1qkkFFBJeGG+ZI9BAykJqbOd+jVDCR4wuoTaFwXDNrxb3/VPnDS6j2Sn/ZfXw==" saltValue="n1rtzm720dCoKEV/Orr1g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ZSB19AqTAF7jBPCkfbyWMltoTGYW9ePc7x26U/e5lcs40TtqCw5pWOIjF5gWwsJPHaAUJqPSOyF8aDCpdjOhig==" saltValue="i8QfXFfe2SY/LKgHvGbqP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IwoLk/IB8JLc4hOcmPaYL11fqi1VTe7j3wgZ9bE8z1h/MD9t4CDDGs770pEMILmeDJ0WSNWNB5M27ouVrnZDxA==" saltValue="XgLsmoO81S1Gg8dCVfvAW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o4fysHWva8tjmQUvMoBUd8OcvnIAv9SDG1uqbQ+Xb8KDuQ63tYRaFbmvrHODkBqKEZriLeqK4gaSyhovW2xxfw==" saltValue="HwPwJ8HdV906uIe7QDMyo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t2DpnxcPViioCDv81h7t5IzLl/iFpFpJ9SUOrmCsdYWT2ZEOCSIhsjznnxwkPQ0mguAoMI/ChN933dGyC4ZKA==" saltValue="G4hnkhUBF9/6tnCxJWb5B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aYE5tTeKYW+itW20xA1MkaXMRalnSvfgKSfWWgPS62lkFtSvnXZBH/qHnFD7xunrmfNRUVq4JZxh5WinMjCOQ==" saltValue="ixf+6HMJcQCKW9vdQaITj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143</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sDHg21eu5QIngFZd7F7QaA8KzG/UXiaJFHU9QPj24aL8Bb8I7Rhulgv93QS0+GsidTZsIHPhsS2uD8HtBjx7gA==" saltValue="0J41JFFGI8VOSf0erkLkb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6903798.5076071508</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457721.8410543541</v>
      </c>
      <c r="D13" s="44" t="s">
        <v>3</v>
      </c>
      <c r="E13" s="1"/>
    </row>
    <row r="14" spans="1:5" ht="17.100000000000001" customHeight="1" x14ac:dyDescent="0.25">
      <c r="A14" s="1"/>
      <c r="B14" s="22" t="s">
        <v>36</v>
      </c>
      <c r="C14" s="8">
        <f>-SUM(C9,C10:C13)*'Fane 11. Nøgletal'!C16</f>
        <v>-125145.84592724559</v>
      </c>
      <c r="D14" s="44" t="s">
        <v>3</v>
      </c>
      <c r="E14" s="1"/>
    </row>
    <row r="15" spans="1:5" ht="15" customHeight="1" x14ac:dyDescent="0.25">
      <c r="A15" s="1"/>
      <c r="B15" s="41" t="s">
        <v>19</v>
      </c>
      <c r="C15" s="9">
        <f>SUM(C9,C10:C14)</f>
        <v>7236374.5027342588</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7479714.7767081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14716089.279442359</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CWjiIeg/8R/LmE8gnqDqOKtcxKrHFKFSGZrSs79qLH8jNiPHhRbaeJnsJarFDhc1Z4VaxCDyqreirb214wDSQ==" saltValue="dahFGEu8xO3yKCLJ5IZDA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7236374.5027342588</v>
      </c>
      <c r="D9" s="44" t="s">
        <v>3</v>
      </c>
      <c r="E9" s="1"/>
    </row>
    <row r="10" spans="1:5" ht="15" customHeight="1" x14ac:dyDescent="0.25">
      <c r="A10" s="1"/>
      <c r="B10" s="24" t="s">
        <v>17</v>
      </c>
      <c r="C10" s="7">
        <f>C9*'Fane 11. Nøgletal'!C11</f>
        <v>479771.62953128136</v>
      </c>
      <c r="D10" s="44" t="s">
        <v>3</v>
      </c>
      <c r="E10" s="1"/>
    </row>
    <row r="11" spans="1:5" ht="15" customHeight="1" x14ac:dyDescent="0.25">
      <c r="A11" s="1"/>
      <c r="B11" s="24" t="s">
        <v>36</v>
      </c>
      <c r="C11" s="7">
        <f>-SUM(C9:C10)*'Fane 11. Nøgletal'!C16</f>
        <v>-131174.4842485142</v>
      </c>
      <c r="D11" s="44" t="s">
        <v>3</v>
      </c>
      <c r="E11" s="1"/>
    </row>
    <row r="12" spans="1:5" ht="15" customHeight="1" x14ac:dyDescent="0.25">
      <c r="A12" s="1"/>
      <c r="B12" s="51" t="s">
        <v>19</v>
      </c>
      <c r="C12" s="9">
        <f>SUM(C9:C11)</f>
        <v>7584971.6480170256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7975619.866403847</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15560591.514420873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DiyXqZAB2MgG5uH8avvCg1CJBZYCp5X7r+bRtvfEOvHeI+qU9fe9+3BVLghH/kOoZYyd44NzBFFcASoCI9KBw==" saltValue="LMg4cJ19m20Ljlaf7cDxB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7584971.6480170256</v>
      </c>
      <c r="D9" s="44" t="s">
        <v>3</v>
      </c>
      <c r="E9" s="1"/>
    </row>
    <row r="10" spans="1:5" ht="15" customHeight="1" x14ac:dyDescent="0.25">
      <c r="A10" s="1"/>
      <c r="B10" s="24" t="s">
        <v>17</v>
      </c>
      <c r="C10" s="7">
        <f>C9*'Fane 11. Nøgletal'!C11</f>
        <v>502883.62026352878</v>
      </c>
      <c r="D10" s="44" t="s">
        <v>3</v>
      </c>
      <c r="E10" s="1"/>
    </row>
    <row r="11" spans="1:5" ht="15" customHeight="1" x14ac:dyDescent="0.25">
      <c r="A11" s="1"/>
      <c r="B11" s="24" t="s">
        <v>36</v>
      </c>
      <c r="C11" s="7">
        <f>-SUM(C9:C10)*'Fane 11. Nøgletal'!C16</f>
        <v>-137493.53956076945</v>
      </c>
      <c r="D11" s="44" t="s">
        <v>3</v>
      </c>
      <c r="E11" s="1"/>
    </row>
    <row r="12" spans="1:5" x14ac:dyDescent="0.25">
      <c r="A12" s="1"/>
      <c r="B12" s="51" t="s">
        <v>19</v>
      </c>
      <c r="C12" s="9">
        <f>SUM(C9:C11)</f>
        <v>7950361.7287197849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8504403.4635464214</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16454765.192266207</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k4whG6Yhw3Qtn5VAoqBi0ub+l+2SiWf7m19sHEeKNHeK4DrnmbkZYzqodLtkzcOm417n1Qa5Fk0ZWPlPIg9xg==" saltValue="rQY9gGYfyvfvKtH8lkrwO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7950361.7287197849</v>
      </c>
      <c r="D9" s="44" t="s">
        <v>3</v>
      </c>
      <c r="E9" s="1"/>
    </row>
    <row r="10" spans="1:5" ht="15" customHeight="1" x14ac:dyDescent="0.25">
      <c r="A10" s="1"/>
      <c r="B10" s="24" t="s">
        <v>17</v>
      </c>
      <c r="C10" s="7">
        <f>C9*'Fane 11. Nøgletal'!C11</f>
        <v>527108.98261412175</v>
      </c>
      <c r="D10" s="44" t="s">
        <v>3</v>
      </c>
      <c r="E10" s="1"/>
    </row>
    <row r="11" spans="1:5" ht="15" customHeight="1" x14ac:dyDescent="0.25">
      <c r="A11" s="1"/>
      <c r="B11" s="24" t="s">
        <v>36</v>
      </c>
      <c r="C11" s="7">
        <f>-SUM(C9:C10)*'Fane 11. Nøgletal'!C16</f>
        <v>-144117.00209267641</v>
      </c>
      <c r="D11" s="44" t="s">
        <v>3</v>
      </c>
      <c r="E11" s="1"/>
    </row>
    <row r="12" spans="1:5" x14ac:dyDescent="0.25">
      <c r="A12" s="1"/>
      <c r="B12" s="51" t="s">
        <v>19</v>
      </c>
      <c r="C12" s="9">
        <f>SUM(C9:C11)</f>
        <v>8333353.70924123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9068245.4131795503</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17401599.12242078</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9kPuzyKhnHSCVY10CaqcyPtle7+Q1a3aOOeUOnDilnAcosZmuJcpDT4pcnwdT0lOrQ6tXAMZ8JPD/I+Ek6LSQ==" saltValue="hncab/1Hp1X/XPb6Emwer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6781762.0557660526</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241430.72918527146</v>
      </c>
      <c r="D13" s="44" t="s">
        <v>3</v>
      </c>
      <c r="E13" s="1"/>
    </row>
    <row r="14" spans="1:5" x14ac:dyDescent="0.25">
      <c r="A14" s="1"/>
      <c r="B14" s="22" t="s">
        <v>36</v>
      </c>
      <c r="C14" s="8">
        <v>-119394.27734417251</v>
      </c>
      <c r="D14" s="44" t="s">
        <v>3</v>
      </c>
      <c r="E14" s="1"/>
    </row>
    <row r="15" spans="1:5" x14ac:dyDescent="0.25">
      <c r="A15" s="1"/>
      <c r="B15" s="41" t="s">
        <v>19</v>
      </c>
      <c r="C15" s="9">
        <v>6903798.5076071508</v>
      </c>
      <c r="D15" s="47" t="s">
        <v>3</v>
      </c>
      <c r="E15" s="1"/>
    </row>
    <row r="16" spans="1:5" x14ac:dyDescent="0.25">
      <c r="A16" s="1"/>
      <c r="B16" s="46" t="s">
        <v>11</v>
      </c>
      <c r="C16" s="46"/>
      <c r="D16" s="46"/>
      <c r="E16" s="1"/>
    </row>
    <row r="17" spans="1:5" x14ac:dyDescent="0.25">
      <c r="A17" s="1"/>
      <c r="B17" s="47" t="s">
        <v>11</v>
      </c>
      <c r="C17" s="9">
        <v>7032589.9829695998</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13936388.490576752</v>
      </c>
      <c r="D27" s="11" t="s">
        <v>3</v>
      </c>
      <c r="E27" s="1"/>
    </row>
    <row r="28" spans="1:5" ht="30" customHeight="1" x14ac:dyDescent="0.25">
      <c r="A28" s="1"/>
      <c r="B28" s="85" t="s">
        <v>142</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bR9Z3Os44VlRna+Ke2stb+YC5wOR/bgmi+583D9gDtjSfNFdZQfvyauYGuwHbLNFHF0Vp/3xd8uyiAFQuwJ8kg==" saltValue="Dsu2rDEwVsybkTflUsrJ8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3757397</v>
      </c>
      <c r="D10" s="12" t="s">
        <v>3</v>
      </c>
      <c r="E10" s="1"/>
    </row>
    <row r="11" spans="1:5" x14ac:dyDescent="0.25">
      <c r="A11" s="1"/>
      <c r="B11" s="55" t="s">
        <v>139</v>
      </c>
      <c r="C11" s="56">
        <v>9126</v>
      </c>
      <c r="D11" s="12" t="s">
        <v>3</v>
      </c>
      <c r="E11" s="1"/>
    </row>
    <row r="12" spans="1:5" ht="25.5" x14ac:dyDescent="0.25">
      <c r="A12" s="1"/>
      <c r="B12" s="55" t="s">
        <v>140</v>
      </c>
      <c r="C12" s="56">
        <v>2808211</v>
      </c>
      <c r="D12" s="12" t="s">
        <v>3</v>
      </c>
      <c r="E12" s="1"/>
    </row>
    <row r="13" spans="1:5" x14ac:dyDescent="0.25">
      <c r="A13" s="1"/>
      <c r="B13" s="55" t="s">
        <v>141</v>
      </c>
      <c r="C13" s="56">
        <v>3756</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6578490</v>
      </c>
      <c r="D18" s="11" t="s">
        <v>3</v>
      </c>
      <c r="E18" s="1"/>
    </row>
    <row r="19" spans="1:5" x14ac:dyDescent="0.25">
      <c r="A19" s="1"/>
      <c r="B19" s="65" t="s">
        <v>105</v>
      </c>
      <c r="C19" s="10">
        <f>C18*(1+'Fane 11. Nøgletal'!C11)^2</f>
        <v>7479714.7767081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x6doFPYPnFi7xD74euxG0V100NYzFo4lXQhyS28a2r+0Qq0uxpYMLxjWc422Z+hzNL/m77icylQf47iRN+XC4A==" saltValue="J2YiNTt7UAUE9Af37K+K2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-78050.081300409511</v>
      </c>
      <c r="D9" s="12" t="s">
        <v>3</v>
      </c>
      <c r="E9" s="1"/>
    </row>
    <row r="10" spans="1:5" x14ac:dyDescent="0.25">
      <c r="A10" s="1"/>
      <c r="B10" s="49" t="s">
        <v>122</v>
      </c>
      <c r="C10" s="8">
        <v>867077.14221252128</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0</v>
      </c>
      <c r="D16" s="12" t="s">
        <v>3</v>
      </c>
      <c r="E16" s="1"/>
    </row>
    <row r="17" spans="1:5" ht="26.25" x14ac:dyDescent="0.25">
      <c r="A17" s="1"/>
      <c r="B17" s="62" t="s">
        <v>144</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13646130.651265392</v>
      </c>
      <c r="D21" s="12" t="s">
        <v>3</v>
      </c>
      <c r="E21" s="1"/>
    </row>
    <row r="22" spans="1:5" x14ac:dyDescent="0.25">
      <c r="A22" s="1"/>
      <c r="B22" s="49" t="s">
        <v>129</v>
      </c>
      <c r="C22" s="8">
        <v>10152943</v>
      </c>
      <c r="D22" s="12" t="s">
        <v>3</v>
      </c>
      <c r="E22" s="1"/>
    </row>
    <row r="23" spans="1:5" x14ac:dyDescent="0.25">
      <c r="A23" s="1"/>
      <c r="B23" s="49" t="s">
        <v>24</v>
      </c>
      <c r="C23" s="8">
        <v>0</v>
      </c>
      <c r="D23" s="12" t="s">
        <v>3</v>
      </c>
      <c r="E23" s="1"/>
    </row>
    <row r="24" spans="1:5" x14ac:dyDescent="0.25">
      <c r="A24" s="1"/>
      <c r="B24" s="48" t="s">
        <v>130</v>
      </c>
      <c r="C24" s="54">
        <f>C21-C22-C23</f>
        <v>3493187.6512653921</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QyKKSFbn1yBs8ipAgMLGuTjgpsceEIlxbFuF7T1fCwxc5OgZBBz96pdScAQXUz7fAqBHMIvKhTDjf7bt/IUx1w==" saltValue="IOfTH/s5UnjXMiYHoHkX+w=="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DBsLNefPzPs63nxc1OC22o9ec8eMceww1j3xCtfqizs+wREXrxxeYXMSCffMjNh7SggtdpUamp5bIhCcZQZQ==" saltValue="Q14GCxmCzdy0GmDu4KrwHQ=="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2024-08-16T09:01:42Z</dcterms:modified>
</cp:coreProperties>
</file>