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21" i="11" l="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22" i="11"/>
  <c r="G23" i="22" l="1"/>
  <c r="G30" i="13"/>
  <c r="E35" i="13" l="1"/>
  <c r="G35" i="13" s="1"/>
  <c r="E27" i="13"/>
  <c r="E19" i="13"/>
  <c r="G11" i="12"/>
  <c r="G23" i="12"/>
  <c r="G17" i="12"/>
  <c r="F10" i="11"/>
  <c r="F23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<sst xmlns="http://schemas.openxmlformats.org/spreadsheetml/2006/main" count="319" uniqueCount="155">
  <si>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</si>
  <si>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</si>
  <si>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</si>
  <si>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</si>
  <si>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</si>
  <si>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</si>
  <si>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</si>
  <si>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</si>
  <si>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</si>
  <si>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</si>
  <si>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</si>
  <si>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</si>
  <si>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</si>
  <si>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</si>
  <si>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</si>
  <si>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</si>
  <si>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</si>
  <si>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</si>
  <si>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</si>
  <si>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</si>
  <si>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</si>
  <si>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</si>
  <si>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</si>
  <si>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</si>
  <si>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</si>
  <si>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</si>
  <si>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</si>
  <si>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</si>
  <si>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</si>
  <si>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</si>
  <si>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</si>
  <si>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</si>
  <si>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</si>
  <si>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</si>
  <si>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</si>
  <si>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</si>
  <si>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</si>
  <si>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</si>
  <si>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</si>
  <si>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</si>
  <si>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</si>
  <si>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</si>
  <si>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</si>
  <si>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</si>
  <si>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</si>
  <si>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</si>
  <si>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</si>
  <si>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</si>
  <si>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</si>
  <si>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</si>
  <si>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</si>
  <si>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</si>
  <si>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</si>
  <si>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</si>
  <si>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</si>
  <si>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</si>
  <si>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</si>
  <si>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</si>
  <si>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</si>
  <si>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</si>
  <si>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</si>
  <si>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</si>
  <si>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</si>
  <si>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</si>
  <si>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</si>
  <si>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</si>
  <si>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</si>
  <si>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</si>
  <si>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</si>
  <si>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</si>
  <si>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</si>
  <si>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</si>
  <si>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</si>
  <si>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</si>
  <si>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</si>
  <si>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</si>
  <si>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</si>
  <si>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</si>
  <si>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</si>
  <si>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</si>
  <si>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</si>
  <si>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</si>
  <si>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</si>
  <si>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</si>
  <si>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</si>
  <si>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</si>
  <si>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</si>
  <si>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</si>
  <si>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</si>
  <si>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</si>
  <si>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</si>
  <si>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</si>
  <si>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</si>
  <si>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</si>
  <si>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</si>
  <si>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</si>
  <si>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</si>
  <si>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</si>
  <si>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</si>
  <si>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</si>
  <si>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</si>
  <si>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</si>
  <si>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</si>
  <si>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</si>
  <si>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</si>
  <si>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</si>
  <si>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</si>
  <si>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</si>
  <si>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</si>
  <si>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</si>
  <si>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</si>
  <si>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</si>
  <si>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</si>
  <si>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</si>
  <si>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</si>
  <si>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</si>
  <si>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</si>
  <si>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</si>
  <si>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Køretøjer, små lastvogne (&lt; 3.500 kg.)</t>
  </si>
  <si>
    <t>Boring (inkl. etablering, forerør, filter og prøvepumpning)</t>
  </si>
  <si>
    <t>Ø 50mm &lt; Ledningsnet ≤ Ø110 mm</t>
  </si>
  <si>
    <t>Pumpestation (inkl. evt. hydrofor)/trykforøger, SRO</t>
  </si>
  <si>
    <t>Udpumpningsanlæg, rentvandspumper på vandværk</t>
  </si>
  <si>
    <t>Bygning for trykforøgere</t>
  </si>
  <si>
    <t>Ø110 mm &lt; Ledningsnet ≤ Ø 250 mm</t>
  </si>
  <si>
    <t>Afregningsmålere, elektroniske ≤ Ø 110mm (Qn 10)</t>
  </si>
  <si>
    <t>Beholderanlæg - højdebeholder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</si>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</sst>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149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20911768.631004848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6032960.0803871835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6201651.8918322073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10237309.714807034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152</v>
      </c>
      <c r="C13" s="41"/>
      <c r="D13" s="42"/>
      <c r="E13" s="31" t="s">
        <v>101</v>
      </c>
      <c r="F13" s="8" t="s">
        <v>4</v>
      </c>
      <c r="G13" s="32">
        <v>-312597.70141157991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151</v>
      </c>
      <c r="C14" s="41"/>
      <c r="D14" s="42"/>
      <c r="E14" s="31" t="s">
        <v>101</v>
      </c>
      <c r="F14" s="8" t="s">
        <v>4</v>
      </c>
      <c r="G14" s="32">
        <v>-187334.84472359531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645244.82483999967</v>
      </c>
      <c r="F15" s="8" t="s">
        <v>4</v>
      </c>
      <c r="G15" s="33">
        <f>E15*(1+E30/100)</f>
        <v>656536.6092746997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1592671.3685333333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-1000216.4837586172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135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11291.784434699994</v>
      </c>
      <c r="F23" s="8" t="s">
        <v>4</v>
      </c>
      <c r="G23" s="32">
        <f>SUM(G10:G15,G18:G22)*$E$30/100</f>
        <v>395999.20062790421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-224725.72085131789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-83498.058028372325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-565878.41446208116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21568305.240279544</v>
      </c>
      <c r="F27" s="29" t="s">
        <v>4</v>
      </c>
      <c r="G27" s="37">
        <f>SUM(G10:G26)</f>
        <v>22742877.6422268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142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143</v>
      </c>
      <c r="C31" s="72"/>
      <c r="D31" s="73"/>
      <c r="E31" s="38">
        <v>0.71435818672726203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144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5929199.0962036196</v>
      </c>
      <c r="H9" s="17" t="s">
        <v>4</v>
      </c>
      <c r="I9" s="2"/>
    </row>
    <row r="10" spans="1:9" x14ac:dyDescent="0.25">
      <c r="A10" s="2"/>
      <c r="B10" s="79" t="s">
        <v>154</v>
      </c>
      <c r="C10" s="72"/>
      <c r="D10" s="72"/>
      <c r="E10" s="72"/>
      <c r="F10" s="73"/>
      <c r="G10" s="9">
        <v>252212.935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6094989.5742822671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10061238.0489504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22085426.719436288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127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128</v>
      </c>
      <c r="C11" s="72"/>
      <c r="D11" s="72"/>
      <c r="E11" s="45">
        <v>39194.4928</v>
      </c>
      <c r="F11" s="17" t="s">
        <v>4</v>
      </c>
      <c r="G11" s="9">
        <v>37683</v>
      </c>
      <c r="H11" s="17" t="s">
        <v>4</v>
      </c>
      <c r="I11" s="2"/>
    </row>
    <row r="12" spans="1:9" x14ac:dyDescent="0.25">
      <c r="A12" s="2"/>
      <c r="B12" s="71" t="s">
        <v>129</v>
      </c>
      <c r="C12" s="72"/>
      <c r="D12" s="72"/>
      <c r="E12" s="45">
        <v>0</v>
      </c>
      <c r="F12" s="17" t="s">
        <v>4</v>
      </c>
      <c r="G12" s="9">
        <v>681742</v>
      </c>
      <c r="H12" s="17" t="s">
        <v>4</v>
      </c>
      <c r="I12" s="2"/>
    </row>
    <row r="13" spans="1:9" x14ac:dyDescent="0.25">
      <c r="A13" s="2"/>
      <c r="B13" s="71" t="s">
        <v>130</v>
      </c>
      <c r="C13" s="72"/>
      <c r="D13" s="72"/>
      <c r="E13" s="45">
        <v>32399.4126</v>
      </c>
      <c r="F13" s="17" t="s">
        <v>4</v>
      </c>
      <c r="G13" s="9">
        <v>45629</v>
      </c>
      <c r="H13" s="17" t="s">
        <v>4</v>
      </c>
      <c r="I13" s="2"/>
    </row>
    <row r="14" spans="1:9" x14ac:dyDescent="0.25">
      <c r="A14" s="2"/>
      <c r="B14" s="71" t="s">
        <v>131</v>
      </c>
      <c r="C14" s="72"/>
      <c r="D14" s="72"/>
      <c r="E14" s="45">
        <v>9863468.8465999998</v>
      </c>
      <c r="F14" s="17" t="s">
        <v>4</v>
      </c>
      <c r="G14" s="9">
        <v>9804156</v>
      </c>
      <c r="H14" s="17" t="s">
        <v>4</v>
      </c>
      <c r="I14" s="2"/>
    </row>
    <row r="15" spans="1:9" x14ac:dyDescent="0.25">
      <c r="A15" s="2"/>
      <c r="B15" s="71" t="s">
        <v>132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133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134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634147.24799999967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645244.82483999967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-5681027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-3983391.7566137565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-1697635.2433862435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-565878.41446208116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5</v>
      </c>
      <c r="E10" s="9">
        <v>257273.60000000001</v>
      </c>
      <c r="F10" s="9">
        <f>E10/D10</f>
        <v>51454.720000000001</v>
      </c>
      <c r="G10" s="17" t="s">
        <v>4</v>
      </c>
      <c r="H10" s="2"/>
    </row>
    <row r="11" spans="1:8" x14ac:dyDescent="0.25">
      <c r="A11" s="2"/>
      <c r="B11" s="46" t="s">
        <v>118</v>
      </c>
      <c r="C11" s="22">
        <v>2016</v>
      </c>
      <c r="D11" s="22">
        <v>5</v>
      </c>
      <c r="E11" s="9">
        <v>63944.94</v>
      </c>
      <c r="F11" s="9">
        <f t="shared" ref="F11:F22" si="0">E11/D11</f>
        <v>12788.988000000001</v>
      </c>
      <c r="G11" s="17" t="s">
        <v>4</v>
      </c>
      <c r="H11" s="2"/>
    </row>
    <row r="12" spans="1:8" ht="26.25" x14ac:dyDescent="0.25">
      <c r="A12" s="2"/>
      <c r="B12" s="46" t="s">
        <v>119</v>
      </c>
      <c r="C12" s="22">
        <v>2016</v>
      </c>
      <c r="D12" s="22">
        <v>30</v>
      </c>
      <c r="E12" s="9">
        <v>53325.32</v>
      </c>
      <c r="F12" s="9">
        <f t="shared" si="0"/>
        <v>1777.5106666666666</v>
      </c>
      <c r="G12" s="17" t="s">
        <v>4</v>
      </c>
      <c r="H12" s="2"/>
    </row>
    <row r="13" spans="1:8" x14ac:dyDescent="0.25">
      <c r="A13" s="2"/>
      <c r="B13" s="46" t="s">
        <v>120</v>
      </c>
      <c r="C13" s="22">
        <v>2016</v>
      </c>
      <c r="D13" s="22">
        <v>75</v>
      </c>
      <c r="E13" s="9">
        <v>47177.760000000002</v>
      </c>
      <c r="F13" s="9">
        <f t="shared" si="0"/>
        <v>629.03679999999997</v>
      </c>
      <c r="G13" s="17" t="s">
        <v>4</v>
      </c>
      <c r="H13" s="2"/>
    </row>
    <row r="14" spans="1:8" x14ac:dyDescent="0.25">
      <c r="A14" s="2"/>
      <c r="B14" s="46" t="s">
        <v>120</v>
      </c>
      <c r="C14" s="22">
        <v>2016</v>
      </c>
      <c r="D14" s="22">
        <v>75</v>
      </c>
      <c r="E14" s="9">
        <v>1319498.79</v>
      </c>
      <c r="F14" s="9">
        <f t="shared" si="0"/>
        <v>17593.317200000001</v>
      </c>
      <c r="G14" s="17" t="s">
        <v>4</v>
      </c>
      <c r="H14" s="2"/>
    </row>
    <row r="15" spans="1:8" ht="26.25" x14ac:dyDescent="0.25">
      <c r="A15" s="2"/>
      <c r="B15" s="46" t="s">
        <v>121</v>
      </c>
      <c r="C15" s="22">
        <v>2016</v>
      </c>
      <c r="D15" s="22">
        <v>10</v>
      </c>
      <c r="E15" s="9">
        <v>187176.71</v>
      </c>
      <c r="F15" s="9">
        <f t="shared" si="0"/>
        <v>18717.670999999998</v>
      </c>
      <c r="G15" s="17" t="s">
        <v>4</v>
      </c>
      <c r="H15" s="2"/>
    </row>
    <row r="16" spans="1:8" ht="26.25" x14ac:dyDescent="0.25">
      <c r="A16" s="2"/>
      <c r="B16" s="46" t="s">
        <v>122</v>
      </c>
      <c r="C16" s="22">
        <v>2016</v>
      </c>
      <c r="D16" s="22">
        <v>25</v>
      </c>
      <c r="E16" s="9">
        <v>150604.95000000001</v>
      </c>
      <c r="F16" s="9">
        <f t="shared" si="0"/>
        <v>6024.1980000000003</v>
      </c>
      <c r="G16" s="17" t="s">
        <v>4</v>
      </c>
      <c r="H16" s="2"/>
    </row>
    <row r="17" spans="1:8" x14ac:dyDescent="0.25">
      <c r="A17" s="2"/>
      <c r="B17" s="46" t="s">
        <v>123</v>
      </c>
      <c r="C17" s="22">
        <v>2016</v>
      </c>
      <c r="D17" s="22">
        <v>75</v>
      </c>
      <c r="E17" s="9">
        <v>89149.37</v>
      </c>
      <c r="F17" s="9">
        <f t="shared" si="0"/>
        <v>1188.6582666666666</v>
      </c>
      <c r="G17" s="17" t="s">
        <v>4</v>
      </c>
      <c r="H17" s="2"/>
    </row>
    <row r="18" spans="1:8" x14ac:dyDescent="0.25">
      <c r="A18" s="2"/>
      <c r="B18" s="46" t="s">
        <v>124</v>
      </c>
      <c r="C18" s="22">
        <v>2016</v>
      </c>
      <c r="D18" s="22">
        <v>75</v>
      </c>
      <c r="E18" s="9">
        <v>103310.79</v>
      </c>
      <c r="F18" s="9">
        <f t="shared" si="0"/>
        <v>1377.4771999999998</v>
      </c>
      <c r="G18" s="17" t="s">
        <v>4</v>
      </c>
      <c r="H18" s="2"/>
    </row>
    <row r="19" spans="1:8" x14ac:dyDescent="0.25">
      <c r="A19" s="2"/>
      <c r="B19" s="46" t="s">
        <v>120</v>
      </c>
      <c r="C19" s="22">
        <v>2016</v>
      </c>
      <c r="D19" s="22">
        <v>75</v>
      </c>
      <c r="E19" s="9">
        <v>79963.710000000006</v>
      </c>
      <c r="F19" s="9">
        <f t="shared" si="0"/>
        <v>1066.1828</v>
      </c>
      <c r="G19" s="17" t="s">
        <v>4</v>
      </c>
      <c r="H19" s="2"/>
    </row>
    <row r="20" spans="1:8" ht="26.25" x14ac:dyDescent="0.25">
      <c r="A20" s="2"/>
      <c r="B20" s="46" t="s">
        <v>125</v>
      </c>
      <c r="C20" s="22">
        <v>2016</v>
      </c>
      <c r="D20" s="22">
        <v>10</v>
      </c>
      <c r="E20" s="9">
        <v>2760865</v>
      </c>
      <c r="F20" s="9">
        <f t="shared" si="0"/>
        <v>276086.5</v>
      </c>
      <c r="G20" s="17" t="s">
        <v>4</v>
      </c>
      <c r="H20" s="2"/>
    </row>
    <row r="21" spans="1:8" x14ac:dyDescent="0.25">
      <c r="A21" s="2"/>
      <c r="B21" s="46" t="s">
        <v>126</v>
      </c>
      <c r="C21" s="22">
        <v>2016</v>
      </c>
      <c r="D21" s="22">
        <v>50</v>
      </c>
      <c r="E21" s="9">
        <v>201829.77</v>
      </c>
      <c r="F21" s="9">
        <f t="shared" si="0"/>
        <v>4036.5953999999997</v>
      </c>
      <c r="G21" s="17" t="s">
        <v>4</v>
      </c>
      <c r="H21" s="2"/>
    </row>
    <row r="22" spans="1:8" x14ac:dyDescent="0.25">
      <c r="A22" s="2"/>
      <c r="B22" s="46" t="s">
        <v>124</v>
      </c>
      <c r="C22" s="22">
        <v>2016</v>
      </c>
      <c r="D22" s="22">
        <v>75</v>
      </c>
      <c r="E22" s="9">
        <v>3461663.49</v>
      </c>
      <c r="F22" s="9">
        <f t="shared" si="0"/>
        <v>46155.513200000001</v>
      </c>
      <c r="G22" s="17" t="s">
        <v>4</v>
      </c>
      <c r="H22" s="2"/>
    </row>
    <row r="23" spans="1:8" x14ac:dyDescent="0.25">
      <c r="A23" s="2"/>
      <c r="B23" s="83" t="s">
        <v>54</v>
      </c>
      <c r="C23" s="84"/>
      <c r="D23" s="84"/>
      <c r="E23" s="85"/>
      <c r="F23" s="15">
        <f>SUM(F10:F22)</f>
        <v>438896.3685333333</v>
      </c>
      <c r="G23" s="16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145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10662910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9195500</v>
      </c>
      <c r="H10" s="17" t="s">
        <v>4</v>
      </c>
      <c r="I10" s="2"/>
    </row>
    <row r="11" spans="1:9" x14ac:dyDescent="0.25">
      <c r="A11" s="2"/>
      <c r="B11" s="83" t="s">
        <v>146</v>
      </c>
      <c r="C11" s="84"/>
      <c r="D11" s="84"/>
      <c r="E11" s="84"/>
      <c r="F11" s="85"/>
      <c r="G11" s="15">
        <f>G9-G10</f>
        <v>1467410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147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1001346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1250000</v>
      </c>
      <c r="H16" s="17" t="s">
        <v>4</v>
      </c>
      <c r="I16" s="2"/>
    </row>
    <row r="17" spans="1:9" x14ac:dyDescent="0.25">
      <c r="A17" s="2"/>
      <c r="B17" s="83" t="s">
        <v>147</v>
      </c>
      <c r="C17" s="84"/>
      <c r="D17" s="84"/>
      <c r="E17" s="84"/>
      <c r="F17" s="85"/>
      <c r="G17" s="15">
        <f>G15-G16</f>
        <v>-248654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148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365019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250000</v>
      </c>
      <c r="H22" s="17" t="s">
        <v>4</v>
      </c>
      <c r="I22" s="2"/>
    </row>
    <row r="23" spans="1:9" x14ac:dyDescent="0.25">
      <c r="A23" s="2"/>
      <c r="B23" s="83" t="s">
        <v>148</v>
      </c>
      <c r="C23" s="84"/>
      <c r="D23" s="84"/>
      <c r="E23" s="84"/>
      <c r="F23" s="85"/>
      <c r="G23" s="15">
        <f>G21-G22</f>
        <v>115019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2016'!F23</f>
        <v>438896.3685333333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180000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258896.3685333333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20103906.516241383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2478179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1529749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3631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432000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4443559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1196130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1196130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-1555399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-4630292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-59036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-6244727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-605038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21090951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13172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21104123</v>
      </c>
      <c r="F35" s="20" t="s">
        <v>4</v>
      </c>
      <c r="G35" s="12">
        <f>-E35</f>
        <v>-21104123</v>
      </c>
      <c r="H35" s="20" t="s">
        <v>4</v>
      </c>
      <c r="I35" s="2"/>
    </row>
    <row r="36" spans="1:9" x14ac:dyDescent="0.25">
      <c r="A36" s="2"/>
      <c r="B36" s="83" t="s">
        <v>141</v>
      </c>
      <c r="C36" s="84"/>
      <c r="D36" s="84"/>
      <c r="E36" s="84"/>
      <c r="F36" s="85"/>
      <c r="G36" s="15">
        <f>$G$9+$G$28+$G$30+$G$35</f>
        <v>-1000216.4837586172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140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135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153</v>
      </c>
      <c r="C16" s="77"/>
      <c r="D16" s="77"/>
      <c r="E16" s="78"/>
      <c r="F16" s="90" t="s">
        <v>136</v>
      </c>
      <c r="G16" s="90"/>
      <c r="H16" s="2"/>
    </row>
    <row r="17" spans="1:8" x14ac:dyDescent="0.25">
      <c r="A17" s="2"/>
      <c r="B17" s="71" t="s">
        <v>150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137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138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2018-08-10T08:58:25Z</dcterms:modified>
</cp:coreProperties>
</file>