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<sst xmlns="http://schemas.openxmlformats.org/spreadsheetml/2006/main" count="307" uniqueCount="153">
  <si>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</si>
  <si>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</si>
  <si>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</si>
  <si>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</si>
  <si>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</si>
  <si>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</si>
  <si>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</si>
  <si>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</si>
  <si>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</si>
  <si>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</si>
  <si>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</si>
  <si>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</si>
  <si>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</si>
  <si>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</si>
  <si>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</si>
  <si>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</si>
  <si>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</si>
  <si>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</si>
  <si>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</si>
  <si>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</si>
  <si>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</si>
  <si>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</si>
  <si>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</si>
  <si>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</si>
  <si>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</si>
  <si>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</si>
  <si>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</si>
  <si>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</si>
  <si>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</si>
  <si>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</si>
  <si>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</si>
  <si>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</si>
  <si>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</si>
  <si>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</si>
  <si>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</si>
  <si>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</si>
  <si>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</si>
  <si>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</si>
  <si>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</si>
  <si>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</si>
  <si>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</si>
  <si>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</si>
  <si>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</si>
  <si>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</si>
  <si>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</si>
  <si>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</si>
  <si>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</si>
  <si>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</si>
  <si>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</si>
  <si>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</si>
  <si>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</si>
  <si>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</si>
  <si>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</si>
  <si>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</si>
  <si>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</si>
  <si>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</si>
  <si>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</si>
  <si>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</si>
  <si>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</si>
  <si>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</si>
  <si>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</si>
  <si>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</si>
  <si>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</si>
  <si>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</si>
  <si>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</si>
  <si>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</si>
  <si>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</si>
  <si>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</si>
  <si>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</si>
  <si>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</si>
  <si>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</si>
  <si>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</si>
  <si>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</si>
  <si>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</si>
  <si>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</si>
  <si>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</si>
  <si>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</si>
  <si>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</si>
  <si>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</si>
  <si>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</si>
  <si>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</si>
  <si>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</si>
  <si>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</si>
  <si>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</si>
  <si>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</si>
  <si>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</si>
  <si>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</si>
  <si>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</si>
  <si>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</si>
  <si>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</si>
  <si>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</si>
  <si>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</si>
  <si>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</si>
  <si>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</si>
  <si>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</si>
  <si>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</si>
  <si>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</si>
  <si>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</si>
  <si>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</si>
  <si>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</si>
  <si>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</si>
  <si>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</si>
  <si>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</si>
  <si>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</si>
  <si>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</si>
  <si>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</si>
  <si>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</si>
  <si>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</si>
  <si>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</si>
  <si>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</si>
  <si>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</si>
  <si>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</si>
  <si>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</si>
  <si>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</si>
  <si>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</si>
  <si>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</si>
  <si>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</si>
  <si>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</si>
  <si>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</si>
  <si>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</si>
  <si>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Ø 250 mm &lt; Ledningsnet ≤ Ø 500mm</t>
  </si>
  <si>
    <t>SRO(Software)</t>
  </si>
  <si>
    <t>Ventiler på Ø110 mm &lt; Ledningsnet ≤ Ø 250 mm</t>
  </si>
  <si>
    <t>Pumpestation (inkl. evt. hydrofor)/trykforøger, Mek./EL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</si>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</sst>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147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51884281.209662475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12027686.362765852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6947194.8320300579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34370297.204646997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150</v>
      </c>
      <c r="C13" s="41"/>
      <c r="D13" s="42"/>
      <c r="E13" s="31" t="s">
        <v>101</v>
      </c>
      <c r="F13" s="8" t="s">
        <v>4</v>
      </c>
      <c r="G13" s="32">
        <v>-805493.01422699471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149</v>
      </c>
      <c r="C14" s="41"/>
      <c r="D14" s="42"/>
      <c r="E14" s="31" t="s">
        <v>101</v>
      </c>
      <c r="F14" s="8" t="s">
        <v>4</v>
      </c>
      <c r="G14" s="32">
        <v>-460086.79160426871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413546.15523650032</v>
      </c>
      <c r="F15" s="8" t="s">
        <v>4</v>
      </c>
      <c r="G15" s="33">
        <f>E15*(1+E30/100)</f>
        <v>420783.2129531391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4374695.9421333335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-4818220.4401611462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133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7237.0577166387557</v>
      </c>
      <c r="F23" s="8" t="s">
        <v>4</v>
      </c>
      <c r="G23" s="32">
        <f>SUM(G10:G15,G18:G22)*$E$30/100</f>
        <v>918756.68161488383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-345202.82867382414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-325008.84718476911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52305064.42261561</v>
      </c>
      <c r="F27" s="29" t="s">
        <v>4</v>
      </c>
      <c r="G27" s="37">
        <f>SUM(G10:G26)</f>
        <v>52305402.314293273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140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141</v>
      </c>
      <c r="C31" s="72"/>
      <c r="D31" s="73"/>
      <c r="E31" s="38">
        <v>1.92568867109736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142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11820821.978148257</v>
      </c>
      <c r="H9" s="17" t="s">
        <v>4</v>
      </c>
      <c r="I9" s="2"/>
    </row>
    <row r="10" spans="1:9" x14ac:dyDescent="0.25">
      <c r="A10" s="2"/>
      <c r="B10" s="79" t="s">
        <v>152</v>
      </c>
      <c r="C10" s="72"/>
      <c r="D10" s="72"/>
      <c r="E10" s="72"/>
      <c r="F10" s="73"/>
      <c r="G10" s="9">
        <v>1144938.7214819989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6827709.9086290486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33779161.871888936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52427693.75866624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125</v>
      </c>
      <c r="C10" s="72"/>
      <c r="D10" s="72"/>
      <c r="E10" s="45">
        <v>522081.52259999997</v>
      </c>
      <c r="F10" s="17" t="s">
        <v>4</v>
      </c>
      <c r="G10" s="9">
        <v>530755</v>
      </c>
      <c r="H10" s="17" t="s">
        <v>4</v>
      </c>
      <c r="I10" s="2"/>
    </row>
    <row r="11" spans="1:9" x14ac:dyDescent="0.25">
      <c r="A11" s="2"/>
      <c r="B11" s="71" t="s">
        <v>126</v>
      </c>
      <c r="C11" s="72"/>
      <c r="D11" s="72"/>
      <c r="E11" s="45">
        <v>148802.394</v>
      </c>
      <c r="F11" s="17" t="s">
        <v>4</v>
      </c>
      <c r="G11" s="9">
        <v>147238</v>
      </c>
      <c r="H11" s="17" t="s">
        <v>4</v>
      </c>
      <c r="I11" s="2"/>
    </row>
    <row r="12" spans="1:9" x14ac:dyDescent="0.25">
      <c r="A12" s="2"/>
      <c r="B12" s="71" t="s">
        <v>127</v>
      </c>
      <c r="C12" s="72"/>
      <c r="D12" s="72"/>
      <c r="E12" s="45">
        <v>1138690.4708</v>
      </c>
      <c r="F12" s="17" t="s">
        <v>4</v>
      </c>
      <c r="G12" s="9">
        <v>737929</v>
      </c>
      <c r="H12" s="17" t="s">
        <v>4</v>
      </c>
      <c r="I12" s="2"/>
    </row>
    <row r="13" spans="1:9" x14ac:dyDescent="0.25">
      <c r="A13" s="2"/>
      <c r="B13" s="71" t="s">
        <v>128</v>
      </c>
      <c r="C13" s="72"/>
      <c r="D13" s="72"/>
      <c r="E13" s="45">
        <v>32399.4126</v>
      </c>
      <c r="F13" s="17" t="s">
        <v>4</v>
      </c>
      <c r="G13" s="9">
        <v>66493</v>
      </c>
      <c r="H13" s="17" t="s">
        <v>4</v>
      </c>
      <c r="I13" s="2"/>
    </row>
    <row r="14" spans="1:9" x14ac:dyDescent="0.25">
      <c r="A14" s="2"/>
      <c r="B14" s="71" t="s">
        <v>129</v>
      </c>
      <c r="C14" s="72"/>
      <c r="D14" s="72"/>
      <c r="E14" s="45">
        <v>21799495.93</v>
      </c>
      <c r="F14" s="17" t="s">
        <v>4</v>
      </c>
      <c r="G14" s="9">
        <v>20432331</v>
      </c>
      <c r="H14" s="17" t="s">
        <v>4</v>
      </c>
      <c r="I14" s="2"/>
    </row>
    <row r="15" spans="1:9" x14ac:dyDescent="0.25">
      <c r="A15" s="2"/>
      <c r="B15" s="71" t="s">
        <v>130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131</v>
      </c>
      <c r="C16" s="72"/>
      <c r="D16" s="72"/>
      <c r="E16" s="45">
        <v>9714076.7021999992</v>
      </c>
      <c r="F16" s="17" t="s">
        <v>4</v>
      </c>
      <c r="G16" s="9">
        <v>11847234</v>
      </c>
      <c r="H16" s="17" t="s">
        <v>4</v>
      </c>
      <c r="I16" s="2"/>
    </row>
    <row r="17" spans="1:9" x14ac:dyDescent="0.25">
      <c r="A17" s="2"/>
      <c r="B17" s="71" t="s">
        <v>132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406433.56780000031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413546.15523650032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2341720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2341720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374923.08</v>
      </c>
      <c r="F10" s="9">
        <f>E10/D10</f>
        <v>4998.9744000000001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6285593.5800000001</v>
      </c>
      <c r="F11" s="9">
        <f t="shared" ref="F11:F16" si="0">E11/D11</f>
        <v>83807.914399999994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75</v>
      </c>
      <c r="E12" s="9">
        <v>190658.54</v>
      </c>
      <c r="F12" s="9">
        <f t="shared" si="0"/>
        <v>2542.1138666666666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5</v>
      </c>
      <c r="E13" s="9">
        <v>27346.28</v>
      </c>
      <c r="F13" s="9">
        <f t="shared" si="0"/>
        <v>5469.2559999999994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2817680.31</v>
      </c>
      <c r="F14" s="9">
        <f t="shared" si="0"/>
        <v>37569.070800000001</v>
      </c>
      <c r="G14" s="17" t="s">
        <v>4</v>
      </c>
      <c r="H14" s="2"/>
    </row>
    <row r="15" spans="1:8" ht="26.25" x14ac:dyDescent="0.25">
      <c r="A15" s="2"/>
      <c r="B15" s="46" t="s">
        <v>123</v>
      </c>
      <c r="C15" s="22">
        <v>2016</v>
      </c>
      <c r="D15" s="22">
        <v>25</v>
      </c>
      <c r="E15" s="9">
        <v>446723.95</v>
      </c>
      <c r="F15" s="9">
        <f t="shared" si="0"/>
        <v>17868.957999999999</v>
      </c>
      <c r="G15" s="17" t="s">
        <v>4</v>
      </c>
      <c r="H15" s="2"/>
    </row>
    <row r="16" spans="1:8" ht="26.25" x14ac:dyDescent="0.25">
      <c r="A16" s="2"/>
      <c r="B16" s="46" t="s">
        <v>124</v>
      </c>
      <c r="C16" s="22">
        <v>2016</v>
      </c>
      <c r="D16" s="22">
        <v>10</v>
      </c>
      <c r="E16" s="9">
        <v>607599.88</v>
      </c>
      <c r="F16" s="9">
        <f t="shared" si="0"/>
        <v>60759.987999999998</v>
      </c>
      <c r="G16" s="17" t="s">
        <v>4</v>
      </c>
      <c r="H16" s="2"/>
    </row>
    <row r="17" spans="1:8" x14ac:dyDescent="0.25">
      <c r="A17" s="2"/>
      <c r="B17" s="83" t="s">
        <v>54</v>
      </c>
      <c r="C17" s="84"/>
      <c r="D17" s="84"/>
      <c r="E17" s="85"/>
      <c r="F17" s="15">
        <f>SUM(F10:F16)</f>
        <v>213016.27546666667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143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33794195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29996744</v>
      </c>
      <c r="H10" s="17" t="s">
        <v>4</v>
      </c>
      <c r="I10" s="2"/>
    </row>
    <row r="11" spans="1:9" x14ac:dyDescent="0.25">
      <c r="A11" s="2"/>
      <c r="B11" s="83" t="s">
        <v>144</v>
      </c>
      <c r="C11" s="84"/>
      <c r="D11" s="84"/>
      <c r="E11" s="84"/>
      <c r="F11" s="85"/>
      <c r="G11" s="15">
        <f>G9-G10</f>
        <v>3797451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145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539178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247195</v>
      </c>
      <c r="H16" s="17" t="s">
        <v>4</v>
      </c>
      <c r="I16" s="2"/>
    </row>
    <row r="17" spans="1:9" x14ac:dyDescent="0.25">
      <c r="A17" s="2"/>
      <c r="B17" s="83" t="s">
        <v>145</v>
      </c>
      <c r="C17" s="84"/>
      <c r="D17" s="84"/>
      <c r="E17" s="84"/>
      <c r="F17" s="85"/>
      <c r="G17" s="15">
        <f>G15-G16</f>
        <v>291983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146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759139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410000</v>
      </c>
      <c r="H22" s="17" t="s">
        <v>4</v>
      </c>
      <c r="I22" s="2"/>
    </row>
    <row r="23" spans="1:9" x14ac:dyDescent="0.25">
      <c r="A23" s="2"/>
      <c r="B23" s="83" t="s">
        <v>146</v>
      </c>
      <c r="C23" s="84"/>
      <c r="D23" s="84"/>
      <c r="E23" s="84"/>
      <c r="F23" s="85"/>
      <c r="G23" s="15">
        <f>G21-G22</f>
        <v>349139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2016'!F17</f>
        <v>213016.27546666667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276893.33333333331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-63877.057866666641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49437739.693172187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4598564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1186123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-25923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572547.1333333333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6331311.1333333328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479324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479324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-393394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-6245383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-171858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-6810635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0.13333333283662796</v>
      </c>
      <c r="F28" s="20" t="s">
        <v>4</v>
      </c>
      <c r="G28" s="1">
        <f>IF(E28&lt;0,0,-E28)</f>
        <v>-0.13333333283662796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54255960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54255960</v>
      </c>
      <c r="F35" s="20" t="s">
        <v>4</v>
      </c>
      <c r="G35" s="12">
        <f>-E35</f>
        <v>-54255960</v>
      </c>
      <c r="H35" s="20" t="s">
        <v>4</v>
      </c>
      <c r="I35" s="2"/>
    </row>
    <row r="36" spans="1:9" x14ac:dyDescent="0.25">
      <c r="A36" s="2"/>
      <c r="B36" s="83" t="s">
        <v>139</v>
      </c>
      <c r="C36" s="84"/>
      <c r="D36" s="84"/>
      <c r="E36" s="84"/>
      <c r="F36" s="85"/>
      <c r="G36" s="15">
        <f>$G$9+$G$28+$G$30+$G$35</f>
        <v>-4818220.4401611462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138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133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151</v>
      </c>
      <c r="C16" s="77"/>
      <c r="D16" s="77"/>
      <c r="E16" s="78"/>
      <c r="F16" s="90" t="s">
        <v>134</v>
      </c>
      <c r="G16" s="90"/>
      <c r="H16" s="2"/>
    </row>
    <row r="17" spans="1:8" x14ac:dyDescent="0.25">
      <c r="A17" s="2"/>
      <c r="B17" s="71" t="s">
        <v>148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135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136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2018-08-10T08:59:45Z</dcterms:modified>
</cp:coreProperties>
</file>