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8" i="11" l="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19" i="11"/>
  <c r="G23" i="22" l="1"/>
  <c r="G30" i="13"/>
  <c r="E35" i="13" l="1"/>
  <c r="G35" i="13" s="1"/>
  <c r="E27" i="13"/>
  <c r="E19" i="13"/>
  <c r="G11" i="12"/>
  <c r="G23" i="12"/>
  <c r="G17" i="12"/>
  <c r="F10" i="11"/>
  <c r="F20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<sst xmlns="http://schemas.openxmlformats.org/spreadsheetml/2006/main" count="313" uniqueCount="155">
  <si>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</si>
  <si>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</si>
  <si>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</si>
  <si>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</si>
  <si>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</si>
  <si>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</si>
  <si>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</si>
  <si>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</si>
  <si>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</si>
  <si>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</si>
  <si>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</si>
  <si>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</si>
  <si>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</si>
  <si>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</si>
  <si>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</si>
  <si>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</si>
  <si>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</si>
  <si>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</si>
  <si>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</si>
  <si>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</si>
  <si>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</si>
  <si>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</si>
  <si>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</si>
  <si>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</si>
  <si>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</si>
  <si>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</si>
  <si>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</si>
  <si>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</si>
  <si>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</si>
  <si>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</si>
  <si>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</si>
  <si>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</si>
  <si>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</si>
  <si>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</si>
  <si>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</si>
  <si>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</si>
  <si>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</si>
  <si>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</si>
  <si>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</si>
  <si>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</si>
  <si>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</si>
  <si>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</si>
  <si>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</si>
  <si>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</si>
  <si>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</si>
  <si>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</si>
  <si>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</si>
  <si>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</si>
  <si>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</si>
  <si>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</si>
  <si>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</si>
  <si>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</si>
  <si>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</si>
  <si>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</si>
  <si>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</si>
  <si>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</si>
  <si>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</si>
  <si>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</si>
  <si>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</si>
  <si>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</si>
  <si>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</si>
  <si>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</si>
  <si>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</si>
  <si>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</si>
  <si>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</si>
  <si>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</si>
  <si>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</si>
  <si>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</si>
  <si>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</si>
  <si>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</si>
  <si>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</si>
  <si>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</si>
  <si>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</si>
  <si>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</si>
  <si>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</si>
  <si>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</si>
  <si>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</si>
  <si>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</si>
  <si>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</si>
  <si>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</si>
  <si>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</si>
  <si>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</si>
  <si>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</si>
  <si>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</si>
  <si>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</si>
  <si>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</si>
  <si>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</si>
  <si>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</si>
  <si>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</si>
  <si>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</si>
  <si>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</si>
  <si>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</si>
  <si>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</si>
  <si>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</si>
  <si>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</si>
  <si>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</si>
  <si>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</si>
  <si>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</si>
  <si>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</si>
  <si>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</si>
  <si>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</si>
  <si>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</si>
  <si>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</si>
  <si>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</si>
  <si>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</si>
  <si>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</si>
  <si>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</si>
  <si>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</si>
  <si>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</si>
  <si>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</si>
  <si>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</si>
  <si>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</si>
  <si>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</si>
  <si>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</si>
  <si>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</si>
  <si>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</si>
  <si>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</si>
  <si>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</si>
  <si>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</si>
  <si>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Skelbrønd, Konstruktioner</t>
  </si>
  <si>
    <t>Skelbrønd, Mek./EL</t>
  </si>
  <si>
    <t>Stik på ledningsnet, Konstruktioner</t>
  </si>
  <si>
    <t>Stik på ledningsnet, Mek./EL</t>
  </si>
  <si>
    <t>Ventiler på Ø 50mm &lt; Ledningsnet ≤ Ø110 mm</t>
  </si>
  <si>
    <t>Ventiler på Ø110 mm &lt; Ledningsnet ≤ Ø 250 mm</t>
  </si>
  <si>
    <t>Ventiler på Ø 250 mm &lt; Ledningsnet ≤ Ø 500mm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</si>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</sst>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149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18497732.362162061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3736607.6966447383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3318750.6639083321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11406531.579173945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152</v>
      </c>
      <c r="C13" s="41"/>
      <c r="D13" s="42"/>
      <c r="E13" s="31" t="s">
        <v>101</v>
      </c>
      <c r="F13" s="8" t="s">
        <v>4</v>
      </c>
      <c r="G13" s="32">
        <v>-236227.83944314523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151</v>
      </c>
      <c r="C14" s="41"/>
      <c r="D14" s="42"/>
      <c r="E14" s="31" t="s">
        <v>101</v>
      </c>
      <c r="F14" s="8" t="s">
        <v>4</v>
      </c>
      <c r="G14" s="32">
        <v>-153695.24552965953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759939.7793350009</v>
      </c>
      <c r="F15" s="8" t="s">
        <v>4</v>
      </c>
      <c r="G15" s="33">
        <f>E15*(1+E30/100)</f>
        <v>773238.72547336342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304208.26666666672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858052.32836465538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135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13298.946138362517</v>
      </c>
      <c r="F23" s="8" t="s">
        <v>4</v>
      </c>
      <c r="G23" s="32">
        <f>SUM(G10:G15,G18:G22)*$E$30/100</f>
        <v>329791.09765398258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-128234.58691519772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-83808.307932497351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199294.49559082891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19270971.087635424</v>
      </c>
      <c r="F27" s="29" t="s">
        <v>4</v>
      </c>
      <c r="G27" s="37">
        <f>SUM(G10:G26)</f>
        <v>20324508.873656012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142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143</v>
      </c>
      <c r="C31" s="67"/>
      <c r="D31" s="68"/>
      <c r="E31" s="38">
        <v>1.2543369664053876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144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3672341.7166041653</v>
      </c>
      <c r="H9" s="17" t="s">
        <v>4</v>
      </c>
      <c r="I9" s="2"/>
    </row>
    <row r="10" spans="1:9" x14ac:dyDescent="0.25">
      <c r="A10" s="2"/>
      <c r="B10" s="74" t="s">
        <v>154</v>
      </c>
      <c r="C10" s="67"/>
      <c r="D10" s="67"/>
      <c r="E10" s="67"/>
      <c r="F10" s="68"/>
      <c r="G10" s="9">
        <v>100885.174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3261671.4141605226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11210350.446362598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18144363.577127285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127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128</v>
      </c>
      <c r="C11" s="67"/>
      <c r="D11" s="67"/>
      <c r="E11" s="93">
        <v>0</v>
      </c>
      <c r="F11" s="17" t="s">
        <v>4</v>
      </c>
      <c r="G11" s="9">
        <v>0</v>
      </c>
      <c r="H11" s="17" t="s">
        <v>4</v>
      </c>
      <c r="I11" s="2"/>
    </row>
    <row r="12" spans="1:9" x14ac:dyDescent="0.25">
      <c r="A12" s="2"/>
      <c r="B12" s="66" t="s">
        <v>129</v>
      </c>
      <c r="C12" s="67"/>
      <c r="D12" s="67"/>
      <c r="E12" s="93">
        <v>402098.19839999999</v>
      </c>
      <c r="F12" s="17" t="s">
        <v>4</v>
      </c>
      <c r="G12" s="9">
        <v>351761</v>
      </c>
      <c r="H12" s="17" t="s">
        <v>4</v>
      </c>
      <c r="I12" s="2"/>
    </row>
    <row r="13" spans="1:9" x14ac:dyDescent="0.25">
      <c r="A13" s="2"/>
      <c r="B13" s="66" t="s">
        <v>130</v>
      </c>
      <c r="C13" s="67"/>
      <c r="D13" s="67"/>
      <c r="E13" s="93">
        <v>32399.4126</v>
      </c>
      <c r="F13" s="17" t="s">
        <v>4</v>
      </c>
      <c r="G13" s="9">
        <v>38780</v>
      </c>
      <c r="H13" s="17" t="s">
        <v>4</v>
      </c>
      <c r="I13" s="2"/>
    </row>
    <row r="14" spans="1:9" x14ac:dyDescent="0.25">
      <c r="A14" s="2"/>
      <c r="B14" s="66" t="s">
        <v>131</v>
      </c>
      <c r="C14" s="67"/>
      <c r="D14" s="67"/>
      <c r="E14" s="93">
        <v>7146620.2522</v>
      </c>
      <c r="F14" s="17" t="s">
        <v>4</v>
      </c>
      <c r="G14" s="9">
        <v>6413649</v>
      </c>
      <c r="H14" s="17" t="s">
        <v>4</v>
      </c>
      <c r="I14" s="2"/>
    </row>
    <row r="15" spans="1:9" x14ac:dyDescent="0.25">
      <c r="A15" s="2"/>
      <c r="B15" s="66" t="s">
        <v>132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133</v>
      </c>
      <c r="C16" s="67"/>
      <c r="D16" s="67"/>
      <c r="E16" s="93">
        <v>3488646.5748000001</v>
      </c>
      <c r="F16" s="17" t="s">
        <v>4</v>
      </c>
      <c r="G16" s="9">
        <v>5012444</v>
      </c>
      <c r="H16" s="17" t="s">
        <v>4</v>
      </c>
      <c r="I16" s="2"/>
    </row>
    <row r="17" spans="1:9" x14ac:dyDescent="0.25">
      <c r="A17" s="2"/>
      <c r="B17" s="66" t="s">
        <v>134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746869.56200000085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759939.7793350009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2278650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1680766.5132275133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597883.48677248671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199294.49559082891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75</v>
      </c>
      <c r="E10" s="9">
        <v>350658</v>
      </c>
      <c r="F10" s="9">
        <f>E10/D10</f>
        <v>4675.4399999999996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50</v>
      </c>
      <c r="E11" s="9">
        <v>52000</v>
      </c>
      <c r="F11" s="9">
        <f t="shared" ref="F11:F19" si="0">E11/D11</f>
        <v>1040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15</v>
      </c>
      <c r="E12" s="9">
        <v>22000</v>
      </c>
      <c r="F12" s="9">
        <f t="shared" si="0"/>
        <v>1466.6666666666667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75</v>
      </c>
      <c r="E13" s="9">
        <v>350000</v>
      </c>
      <c r="F13" s="9">
        <f t="shared" si="0"/>
        <v>4666.666666666667</v>
      </c>
      <c r="G13" s="17" t="s">
        <v>4</v>
      </c>
      <c r="H13" s="2"/>
    </row>
    <row r="14" spans="1:8" x14ac:dyDescent="0.25">
      <c r="A14" s="2"/>
      <c r="B14" s="94" t="s">
        <v>122</v>
      </c>
      <c r="C14" s="22">
        <v>2016</v>
      </c>
      <c r="D14" s="22">
        <v>75</v>
      </c>
      <c r="E14" s="9">
        <v>22000</v>
      </c>
      <c r="F14" s="9">
        <f t="shared" si="0"/>
        <v>293.33333333333331</v>
      </c>
      <c r="G14" s="17" t="s">
        <v>4</v>
      </c>
      <c r="H14" s="2"/>
    </row>
    <row r="15" spans="1:8" x14ac:dyDescent="0.25">
      <c r="A15" s="2"/>
      <c r="B15" s="94" t="s">
        <v>123</v>
      </c>
      <c r="C15" s="22">
        <v>2016</v>
      </c>
      <c r="D15" s="22">
        <v>75</v>
      </c>
      <c r="E15" s="9">
        <v>100000</v>
      </c>
      <c r="F15" s="9">
        <f t="shared" si="0"/>
        <v>1333.3333333333333</v>
      </c>
      <c r="G15" s="17" t="s">
        <v>4</v>
      </c>
      <c r="H15" s="2"/>
    </row>
    <row r="16" spans="1:8" x14ac:dyDescent="0.25">
      <c r="A16" s="2"/>
      <c r="B16" s="94" t="s">
        <v>124</v>
      </c>
      <c r="C16" s="22">
        <v>2016</v>
      </c>
      <c r="D16" s="22">
        <v>75</v>
      </c>
      <c r="E16" s="9">
        <v>77500</v>
      </c>
      <c r="F16" s="9">
        <f t="shared" si="0"/>
        <v>1033.3333333333333</v>
      </c>
      <c r="G16" s="17" t="s">
        <v>4</v>
      </c>
      <c r="H16" s="2"/>
    </row>
    <row r="17" spans="1:8" x14ac:dyDescent="0.25">
      <c r="A17" s="2"/>
      <c r="B17" s="94" t="s">
        <v>125</v>
      </c>
      <c r="C17" s="22">
        <v>2016</v>
      </c>
      <c r="D17" s="22">
        <v>75</v>
      </c>
      <c r="E17" s="9">
        <v>75000</v>
      </c>
      <c r="F17" s="9">
        <f t="shared" si="0"/>
        <v>1000</v>
      </c>
      <c r="G17" s="17" t="s">
        <v>4</v>
      </c>
      <c r="H17" s="2"/>
    </row>
    <row r="18" spans="1:8" x14ac:dyDescent="0.25">
      <c r="A18" s="2"/>
      <c r="B18" s="94" t="s">
        <v>118</v>
      </c>
      <c r="C18" s="22">
        <v>2016</v>
      </c>
      <c r="D18" s="22">
        <v>75</v>
      </c>
      <c r="E18" s="9">
        <v>70000</v>
      </c>
      <c r="F18" s="9">
        <f t="shared" si="0"/>
        <v>933.33333333333337</v>
      </c>
      <c r="G18" s="17" t="s">
        <v>4</v>
      </c>
      <c r="H18" s="2"/>
    </row>
    <row r="19" spans="1:8" x14ac:dyDescent="0.25">
      <c r="A19" s="2"/>
      <c r="B19" s="94" t="s">
        <v>126</v>
      </c>
      <c r="C19" s="22">
        <v>2016</v>
      </c>
      <c r="D19" s="22">
        <v>75</v>
      </c>
      <c r="E19" s="9">
        <v>149687</v>
      </c>
      <c r="F19" s="9">
        <f t="shared" si="0"/>
        <v>1995.8266666666666</v>
      </c>
      <c r="G19" s="17" t="s">
        <v>4</v>
      </c>
      <c r="H19" s="2"/>
    </row>
    <row r="20" spans="1:8" x14ac:dyDescent="0.25">
      <c r="A20" s="2"/>
      <c r="B20" s="78" t="s">
        <v>54</v>
      </c>
      <c r="C20" s="79"/>
      <c r="D20" s="79"/>
      <c r="E20" s="80"/>
      <c r="F20" s="15">
        <f>SUM(F10:F19)</f>
        <v>18437.933333333338</v>
      </c>
      <c r="G20" s="16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145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11864384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11144324</v>
      </c>
      <c r="H10" s="17" t="s">
        <v>4</v>
      </c>
      <c r="I10" s="2"/>
    </row>
    <row r="11" spans="1:9" x14ac:dyDescent="0.25">
      <c r="A11" s="2"/>
      <c r="B11" s="78" t="s">
        <v>146</v>
      </c>
      <c r="C11" s="79"/>
      <c r="D11" s="79"/>
      <c r="E11" s="79"/>
      <c r="F11" s="80"/>
      <c r="G11" s="15">
        <f>G9-G10</f>
        <v>720060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147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238860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345000</v>
      </c>
      <c r="H16" s="17" t="s">
        <v>4</v>
      </c>
      <c r="I16" s="2"/>
    </row>
    <row r="17" spans="1:9" x14ac:dyDescent="0.25">
      <c r="A17" s="2"/>
      <c r="B17" s="78" t="s">
        <v>147</v>
      </c>
      <c r="C17" s="79"/>
      <c r="D17" s="79"/>
      <c r="E17" s="79"/>
      <c r="F17" s="80"/>
      <c r="G17" s="15">
        <f>G15-G16</f>
        <v>-106140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148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76677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100000</v>
      </c>
      <c r="H22" s="17" t="s">
        <v>4</v>
      </c>
      <c r="I22" s="2"/>
    </row>
    <row r="23" spans="1:9" x14ac:dyDescent="0.25">
      <c r="A23" s="2"/>
      <c r="B23" s="78" t="s">
        <v>148</v>
      </c>
      <c r="C23" s="79"/>
      <c r="D23" s="79"/>
      <c r="E23" s="79"/>
      <c r="F23" s="80"/>
      <c r="G23" s="15">
        <f>G21-G22</f>
        <v>-23323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2016'!F20</f>
        <v>18437.933333333338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304826.66666666663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-286388.73333333328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21572899.328364655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1437240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1215674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-113213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447253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2986954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3877421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3877421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-1274611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-1268845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-4320920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-6864376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-1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579159</v>
      </c>
      <c r="F30" s="20" t="s">
        <v>4</v>
      </c>
      <c r="G30" s="12">
        <f>-$E$30</f>
        <v>-579159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20135688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0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20135688</v>
      </c>
      <c r="F35" s="20" t="s">
        <v>4</v>
      </c>
      <c r="G35" s="12">
        <f>-E35</f>
        <v>-20135688</v>
      </c>
      <c r="H35" s="20" t="s">
        <v>4</v>
      </c>
      <c r="I35" s="2"/>
    </row>
    <row r="36" spans="1:9" x14ac:dyDescent="0.25">
      <c r="A36" s="2"/>
      <c r="B36" s="78" t="s">
        <v>141</v>
      </c>
      <c r="C36" s="79"/>
      <c r="D36" s="79"/>
      <c r="E36" s="79"/>
      <c r="F36" s="80"/>
      <c r="G36" s="15">
        <f>$G$9+$G$28+$G$30+$G$35</f>
        <v>858052.32836465538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139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140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135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153</v>
      </c>
      <c r="C16" s="72"/>
      <c r="D16" s="72"/>
      <c r="E16" s="73"/>
      <c r="F16" s="85" t="s">
        <v>136</v>
      </c>
      <c r="G16" s="85"/>
      <c r="H16" s="2"/>
    </row>
    <row r="17" spans="1:8" x14ac:dyDescent="0.25">
      <c r="A17" s="2"/>
      <c r="B17" s="66" t="s">
        <v>150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137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138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2018-08-10T09:52:17Z</dcterms:modified>
</cp:coreProperties>
</file>