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12" i="11"/>
  <c r="G23" i="22" l="1"/>
  <c r="G30" i="13"/>
  <c r="E35" i="13" l="1"/>
  <c r="G35" i="13" s="1"/>
  <c r="E27" i="13"/>
  <c r="E19" i="13"/>
  <c r="G11" i="12"/>
  <c r="G23" i="12"/>
  <c r="G17" i="12"/>
  <c r="F10" i="11"/>
  <c r="F1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<sst xmlns="http://schemas.openxmlformats.org/spreadsheetml/2006/main" count="299" uniqueCount="149">
  <si>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</si>
  <si>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</si>
  <si>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</si>
  <si>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</si>
  <si>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</si>
  <si>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</si>
  <si>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</si>
  <si>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</si>
  <si>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</si>
  <si>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</si>
  <si>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</si>
  <si>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</si>
  <si>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</si>
  <si>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</si>
  <si>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</si>
  <si>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</si>
  <si>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</si>
  <si>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</si>
  <si>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</si>
  <si>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</si>
  <si>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</si>
  <si>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</si>
  <si>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</si>
  <si>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</si>
  <si>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</si>
  <si>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</si>
  <si>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</si>
  <si>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</si>
  <si>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</si>
  <si>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</si>
  <si>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</si>
  <si>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</si>
  <si>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</si>
  <si>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</si>
  <si>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</si>
  <si>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</si>
  <si>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</si>
  <si>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</si>
  <si>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</si>
  <si>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</si>
  <si>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</si>
  <si>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</si>
  <si>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</si>
  <si>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</si>
  <si>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</si>
  <si>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</si>
  <si>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</si>
  <si>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</si>
  <si>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</si>
  <si>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</si>
  <si>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</si>
  <si>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</si>
  <si>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</si>
  <si>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</si>
  <si>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</si>
  <si>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</si>
  <si>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</si>
  <si>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</si>
  <si>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</si>
  <si>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</si>
  <si>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</si>
  <si>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</si>
  <si>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</si>
  <si>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</si>
  <si>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</si>
  <si>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</si>
  <si>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</si>
  <si>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</si>
  <si>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</si>
  <si>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</si>
  <si>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</si>
  <si>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</si>
  <si>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</si>
  <si>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</si>
  <si>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</si>
  <si>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</si>
  <si>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</si>
  <si>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</si>
  <si>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</si>
  <si>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</si>
  <si>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</si>
  <si>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</si>
  <si>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</si>
  <si>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</si>
  <si>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</si>
  <si>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</si>
  <si>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</si>
  <si>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</si>
  <si>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</si>
  <si>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</si>
  <si>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</si>
  <si>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</si>
  <si>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</si>
  <si>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</si>
  <si>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</si>
  <si>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</si>
  <si>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</si>
  <si>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</si>
  <si>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</si>
  <si>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</si>
  <si>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</si>
  <si>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</si>
  <si>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</si>
  <si>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</si>
  <si>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</si>
  <si>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</si>
  <si>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</si>
  <si>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</si>
  <si>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</si>
  <si>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</si>
  <si>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</si>
  <si>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</si>
  <si>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</si>
  <si>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</si>
  <si>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</si>
  <si>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</si>
  <si>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</si>
  <si>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</si>
  <si>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</si>
  <si>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Ledningsnet ≤ Ø50 mm</t>
  </si>
  <si>
    <t>Udpumpningsanlæg, rentvandspumper på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</si>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</sst>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C4" sqref="C4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143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17692801.65231435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5441862.6515408242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4468272.0707531888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8709306.3272423707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146</v>
      </c>
      <c r="C13" s="41"/>
      <c r="D13" s="42"/>
      <c r="E13" s="31" t="s">
        <v>101</v>
      </c>
      <c r="F13" s="8" t="s">
        <v>4</v>
      </c>
      <c r="G13" s="32">
        <v>-267914.64435817843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145</v>
      </c>
      <c r="C14" s="41"/>
      <c r="D14" s="42"/>
      <c r="E14" s="31" t="s">
        <v>101</v>
      </c>
      <c r="F14" s="8" t="s">
        <v>4</v>
      </c>
      <c r="G14" s="32">
        <v>-136183.88505111035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-210776.37713549944</v>
      </c>
      <c r="F15" s="8" t="s">
        <v>4</v>
      </c>
      <c r="G15" s="33">
        <f>E15*(1+E30/100)</f>
        <v>-214464.96373537069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-395960.8783333333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3229339.5036159977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129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-3688.5865998712402</v>
      </c>
      <c r="F23" s="8" t="s">
        <v>4</v>
      </c>
      <c r="G23" s="32">
        <f>SUM(G10:G15,G18:G22)*$E$30/100</f>
        <v>315015.3572368552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-183309.66714861486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-54225.750195287997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-505942.41446208116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17478336.688578978</v>
      </c>
      <c r="F27" s="29" t="s">
        <v>4</v>
      </c>
      <c r="G27" s="37">
        <f>SUM(G10:G26)</f>
        <v>20405793.70710526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136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137</v>
      </c>
      <c r="C31" s="72"/>
      <c r="D31" s="73"/>
      <c r="E31" s="38">
        <v>0.56624098819183344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138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5348267.9622022836</v>
      </c>
      <c r="H9" s="17" t="s">
        <v>4</v>
      </c>
      <c r="I9" s="2"/>
    </row>
    <row r="10" spans="1:9" x14ac:dyDescent="0.25">
      <c r="A10" s="2"/>
      <c r="B10" s="79" t="s">
        <v>148</v>
      </c>
      <c r="C10" s="72"/>
      <c r="D10" s="72"/>
      <c r="E10" s="72"/>
      <c r="F10" s="73"/>
      <c r="G10" s="9">
        <v>96222.226309750593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4391422.1825584164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8559514.8179286197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18299204.962689318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121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122</v>
      </c>
      <c r="C11" s="72"/>
      <c r="D11" s="72"/>
      <c r="E11" s="45">
        <v>68097.243399999992</v>
      </c>
      <c r="F11" s="17" t="s">
        <v>4</v>
      </c>
      <c r="G11" s="9">
        <v>78305</v>
      </c>
      <c r="H11" s="17" t="s">
        <v>4</v>
      </c>
      <c r="I11" s="2"/>
    </row>
    <row r="12" spans="1:9" x14ac:dyDescent="0.25">
      <c r="A12" s="2"/>
      <c r="B12" s="71" t="s">
        <v>123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124</v>
      </c>
      <c r="C13" s="72"/>
      <c r="D13" s="72"/>
      <c r="E13" s="45">
        <v>32399.4126</v>
      </c>
      <c r="F13" s="17" t="s">
        <v>4</v>
      </c>
      <c r="G13" s="9">
        <v>37564</v>
      </c>
      <c r="H13" s="17" t="s">
        <v>4</v>
      </c>
      <c r="I13" s="2"/>
    </row>
    <row r="14" spans="1:9" x14ac:dyDescent="0.25">
      <c r="A14" s="2"/>
      <c r="B14" s="71" t="s">
        <v>125</v>
      </c>
      <c r="C14" s="72"/>
      <c r="D14" s="72"/>
      <c r="E14" s="45">
        <v>5935125.4929999998</v>
      </c>
      <c r="F14" s="17" t="s">
        <v>4</v>
      </c>
      <c r="G14" s="9">
        <v>5499156</v>
      </c>
      <c r="H14" s="17" t="s">
        <v>4</v>
      </c>
      <c r="I14" s="2"/>
    </row>
    <row r="15" spans="1:9" x14ac:dyDescent="0.25">
      <c r="A15" s="2"/>
      <c r="B15" s="71" t="s">
        <v>126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127</v>
      </c>
      <c r="C16" s="72"/>
      <c r="D16" s="72"/>
      <c r="E16" s="45">
        <v>2416550.0816000002</v>
      </c>
      <c r="F16" s="17" t="s">
        <v>4</v>
      </c>
      <c r="G16" s="9">
        <v>2629996</v>
      </c>
      <c r="H16" s="17" t="s">
        <v>4</v>
      </c>
      <c r="I16" s="2"/>
    </row>
    <row r="17" spans="1:9" x14ac:dyDescent="0.25">
      <c r="A17" s="2"/>
      <c r="B17" s="71" t="s">
        <v>128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-207151.23059999943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-210776.37713549944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-5073580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-3555752.7566137565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-1517827.2433862435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-505942.41446208116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8</v>
      </c>
      <c r="E10" s="9">
        <v>726723</v>
      </c>
      <c r="F10" s="9">
        <f>E10/D10</f>
        <v>90840.375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2176892</v>
      </c>
      <c r="F11" s="9">
        <f t="shared" ref="F11:F12" si="0">E11/D11</f>
        <v>29025.226666666666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25</v>
      </c>
      <c r="E12" s="9">
        <v>48113</v>
      </c>
      <c r="F12" s="9">
        <f t="shared" si="0"/>
        <v>1924.52</v>
      </c>
      <c r="G12" s="17" t="s">
        <v>4</v>
      </c>
      <c r="H12" s="2"/>
    </row>
    <row r="13" spans="1:8" x14ac:dyDescent="0.25">
      <c r="A13" s="2"/>
      <c r="B13" s="83" t="s">
        <v>54</v>
      </c>
      <c r="C13" s="84"/>
      <c r="D13" s="84"/>
      <c r="E13" s="85"/>
      <c r="F13" s="15">
        <f>SUM(F10:F12)</f>
        <v>121790.12166666667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139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8328349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8647500</v>
      </c>
      <c r="H10" s="17" t="s">
        <v>4</v>
      </c>
      <c r="I10" s="2"/>
    </row>
    <row r="11" spans="1:9" x14ac:dyDescent="0.25">
      <c r="A11" s="2"/>
      <c r="B11" s="83" t="s">
        <v>140</v>
      </c>
      <c r="C11" s="84"/>
      <c r="D11" s="84"/>
      <c r="E11" s="84"/>
      <c r="F11" s="85"/>
      <c r="G11" s="15">
        <f>G9-G10</f>
        <v>-319151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141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42322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5000</v>
      </c>
      <c r="H16" s="17" t="s">
        <v>4</v>
      </c>
      <c r="I16" s="2"/>
    </row>
    <row r="17" spans="1:9" x14ac:dyDescent="0.25">
      <c r="A17" s="2"/>
      <c r="B17" s="83" t="s">
        <v>141</v>
      </c>
      <c r="C17" s="84"/>
      <c r="D17" s="84"/>
      <c r="E17" s="84"/>
      <c r="F17" s="85"/>
      <c r="G17" s="15">
        <f>G15-G16</f>
        <v>37322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142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78578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120000</v>
      </c>
      <c r="H22" s="17" t="s">
        <v>4</v>
      </c>
      <c r="I22" s="2"/>
    </row>
    <row r="23" spans="1:9" x14ac:dyDescent="0.25">
      <c r="A23" s="2"/>
      <c r="B23" s="83" t="s">
        <v>142</v>
      </c>
      <c r="C23" s="84"/>
      <c r="D23" s="84"/>
      <c r="E23" s="84"/>
      <c r="F23" s="85"/>
      <c r="G23" s="15">
        <f>G21-G22</f>
        <v>-41422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2016'!F13</f>
        <v>121790.12166666667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194500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-72709.878333333327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18753565.503615998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3178170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555375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-75045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420000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4078500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135246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135246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-26068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-7051627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-7077695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-2863949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15034021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490205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15524226</v>
      </c>
      <c r="F35" s="20" t="s">
        <v>4</v>
      </c>
      <c r="G35" s="12">
        <f>-E35</f>
        <v>-15524226</v>
      </c>
      <c r="H35" s="20" t="s">
        <v>4</v>
      </c>
      <c r="I35" s="2"/>
    </row>
    <row r="36" spans="1:9" x14ac:dyDescent="0.25">
      <c r="A36" s="2"/>
      <c r="B36" s="83" t="s">
        <v>135</v>
      </c>
      <c r="C36" s="84"/>
      <c r="D36" s="84"/>
      <c r="E36" s="84"/>
      <c r="F36" s="85"/>
      <c r="G36" s="15">
        <f>$G$9+$G$28+$G$30+$G$35</f>
        <v>3229339.5036159977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133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134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129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147</v>
      </c>
      <c r="C16" s="77"/>
      <c r="D16" s="77"/>
      <c r="E16" s="78"/>
      <c r="F16" s="90" t="s">
        <v>130</v>
      </c>
      <c r="G16" s="90"/>
      <c r="H16" s="2"/>
    </row>
    <row r="17" spans="1:8" x14ac:dyDescent="0.25">
      <c r="A17" s="2"/>
      <c r="B17" s="71" t="s">
        <v>144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131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132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2018-08-10T09:00:28Z</dcterms:modified>
</cp:coreProperties>
</file>