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G18" i="19"/>
  <c r="G19" i="19" s="1"/>
  <c r="E15" i="22" s="1"/>
  <c r="G15" i="22" l="1"/>
  <c r="E23" i="22"/>
  <c r="E27" i="22" s="1"/>
  <c r="E15" i="13"/>
  <c r="F11" i="11"/>
  <c r="F16" i="11"/>
  <c r="G23" i="22" l="1"/>
  <c r="G30" i="13"/>
  <c r="E35" i="13" l="1"/>
  <c r="G35" i="13" s="1"/>
  <c r="E27" i="13"/>
  <c r="E19" i="13"/>
  <c r="G11" i="12"/>
  <c r="G23" i="12"/>
  <c r="G17" i="12"/>
  <c r="F10" i="11"/>
  <c r="F17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<sst xmlns="http://schemas.openxmlformats.org/spreadsheetml/2006/main" count="307" uniqueCount="150">
  <si>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</si>
  <si>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</si>
  <si>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</si>
  <si>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</si>
  <si>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</si>
  <si>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</si>
  <si>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</si>
  <si>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</si>
  <si>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</si>
  <si>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</si>
  <si>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</si>
  <si>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</si>
  <si>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</si>
  <si>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</si>
  <si>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</si>
  <si>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</si>
  <si>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</si>
  <si>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</si>
  <si>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</si>
  <si>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</si>
  <si>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</si>
  <si>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</si>
  <si>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</si>
  <si>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</si>
  <si>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</si>
  <si>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</si>
  <si>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</si>
  <si>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</si>
  <si>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</si>
  <si>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</si>
  <si>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</si>
  <si>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</si>
  <si>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</si>
  <si>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</si>
  <si>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</si>
  <si>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</si>
  <si>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</si>
  <si>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</si>
  <si>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</si>
  <si>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</si>
  <si>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</si>
  <si>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</si>
  <si>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</si>
  <si>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</si>
  <si>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</si>
  <si>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</si>
  <si>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</si>
  <si>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</si>
  <si>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</si>
  <si>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</si>
  <si>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</si>
  <si>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</si>
  <si>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</si>
  <si>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</si>
  <si>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</si>
  <si>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</si>
  <si>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</si>
  <si>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</si>
  <si>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</si>
  <si>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</si>
  <si>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</si>
  <si>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</si>
  <si>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</si>
  <si>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</si>
  <si>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</si>
  <si>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</si>
  <si>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</si>
  <si>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</si>
  <si>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</si>
  <si>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</si>
  <si>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</si>
  <si>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</si>
  <si>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</si>
  <si>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</si>
  <si>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</si>
  <si>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</si>
  <si>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</si>
  <si>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</si>
  <si>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</si>
  <si>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</si>
  <si>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</si>
  <si>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</si>
  <si>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</si>
  <si>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</si>
  <si>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</si>
  <si>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</si>
  <si>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</si>
  <si>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</si>
  <si>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</si>
  <si>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</si>
  <si>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</si>
  <si>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</si>
  <si>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</si>
  <si>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</si>
  <si>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</si>
  <si>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</si>
  <si>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</si>
  <si>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</si>
  <si>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</si>
  <si>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</si>
  <si>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</si>
  <si>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</si>
  <si>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</si>
  <si>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</si>
  <si>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</si>
  <si>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</si>
  <si>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</si>
  <si>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</si>
  <si>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</si>
  <si>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</si>
  <si>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</si>
  <si>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</si>
  <si>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</si>
  <si>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</si>
  <si>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</si>
  <si>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</si>
  <si>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</si>
  <si>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</si>
  <si>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</si>
  <si>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Pumpestation (inkl. evt. hydrofor)/trykforøger, Konstruktioner</t>
  </si>
  <si>
    <t>Afregningsmålere, elektroniske &gt; Ø110 mm</t>
  </si>
  <si>
    <t>Køretøjer, personbil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</si>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</sst>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144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30953111.047724102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10286051.287629291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8129961.7711245632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13135433.341934543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147</v>
      </c>
      <c r="C13" s="41"/>
      <c r="D13" s="42"/>
      <c r="E13" s="31" t="s">
        <v>101</v>
      </c>
      <c r="F13" s="8" t="s">
        <v>4</v>
      </c>
      <c r="G13" s="32">
        <v>-685224.36383641989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146</v>
      </c>
      <c r="C14" s="41"/>
      <c r="D14" s="42"/>
      <c r="E14" s="31" t="s">
        <v>101</v>
      </c>
      <c r="F14" s="8" t="s">
        <v>4</v>
      </c>
      <c r="G14" s="32">
        <v>-440360.934970923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-1641503.5084744995</v>
      </c>
      <c r="F15" s="8" t="s">
        <v>4</v>
      </c>
      <c r="G15" s="33">
        <f>E15*(1+E30/100)</f>
        <v>-1670229.8198728033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-2542254.0812000004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4208593.15239124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130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-28726.31139830374</v>
      </c>
      <c r="F23" s="8" t="s">
        <v>4</v>
      </c>
      <c r="G23" s="32">
        <f>SUM(G10:G15,G18:G22)*$E$30/100</f>
        <v>503223.54743514443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-333864.61655810295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-266982.52522736765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29282881.227851298</v>
      </c>
      <c r="F27" s="29" t="s">
        <v>4</v>
      </c>
      <c r="G27" s="37">
        <f>SUM(G10:G26)</f>
        <v>30324346.758849166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137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138</v>
      </c>
      <c r="C31" s="72"/>
      <c r="D31" s="73"/>
      <c r="E31" s="38">
        <v>1.5196208078397098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139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10109141.314623382</v>
      </c>
      <c r="H9" s="17" t="s">
        <v>4</v>
      </c>
      <c r="I9" s="2"/>
    </row>
    <row r="10" spans="1:9" x14ac:dyDescent="0.25">
      <c r="A10" s="2"/>
      <c r="B10" s="79" t="s">
        <v>149</v>
      </c>
      <c r="C10" s="72"/>
      <c r="D10" s="72"/>
      <c r="E10" s="72"/>
      <c r="F10" s="73"/>
      <c r="G10" s="9">
        <v>24056.069740299998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7990134.4187956387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12909516.797970066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31008792.531389087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122</v>
      </c>
      <c r="C10" s="72"/>
      <c r="D10" s="72"/>
      <c r="E10" s="45">
        <v>243072.8</v>
      </c>
      <c r="F10" s="17" t="s">
        <v>4</v>
      </c>
      <c r="G10" s="9">
        <v>244000</v>
      </c>
      <c r="H10" s="17" t="s">
        <v>4</v>
      </c>
      <c r="I10" s="2"/>
    </row>
    <row r="11" spans="1:9" x14ac:dyDescent="0.25">
      <c r="A11" s="2"/>
      <c r="B11" s="71" t="s">
        <v>123</v>
      </c>
      <c r="C11" s="72"/>
      <c r="D11" s="72"/>
      <c r="E11" s="45">
        <v>39125.754999999997</v>
      </c>
      <c r="F11" s="17" t="s">
        <v>4</v>
      </c>
      <c r="G11" s="9">
        <v>22201</v>
      </c>
      <c r="H11" s="17" t="s">
        <v>4</v>
      </c>
      <c r="I11" s="2"/>
    </row>
    <row r="12" spans="1:9" x14ac:dyDescent="0.25">
      <c r="A12" s="2"/>
      <c r="B12" s="71" t="s">
        <v>124</v>
      </c>
      <c r="C12" s="72"/>
      <c r="D12" s="72"/>
      <c r="E12" s="45">
        <v>503226.44519999996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125</v>
      </c>
      <c r="C13" s="72"/>
      <c r="D13" s="72"/>
      <c r="E13" s="45">
        <v>32398.416399999998</v>
      </c>
      <c r="F13" s="17" t="s">
        <v>4</v>
      </c>
      <c r="G13" s="9">
        <v>49556</v>
      </c>
      <c r="H13" s="17" t="s">
        <v>4</v>
      </c>
      <c r="I13" s="2"/>
    </row>
    <row r="14" spans="1:9" x14ac:dyDescent="0.25">
      <c r="A14" s="2"/>
      <c r="B14" s="71" t="s">
        <v>126</v>
      </c>
      <c r="C14" s="72"/>
      <c r="D14" s="72"/>
      <c r="E14" s="45">
        <v>11929797.844799999</v>
      </c>
      <c r="F14" s="17" t="s">
        <v>4</v>
      </c>
      <c r="G14" s="9">
        <v>10818593</v>
      </c>
      <c r="H14" s="17" t="s">
        <v>4</v>
      </c>
      <c r="I14" s="2"/>
    </row>
    <row r="15" spans="1:9" x14ac:dyDescent="0.25">
      <c r="A15" s="2"/>
      <c r="B15" s="71" t="s">
        <v>127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128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129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-1613271.2613999993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-1641503.5084744995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1405174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1405174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0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14959486.689999999</v>
      </c>
      <c r="F10" s="9">
        <f>E10/D10</f>
        <v>199459.82253333332</v>
      </c>
      <c r="G10" s="17" t="s">
        <v>4</v>
      </c>
      <c r="H10" s="2"/>
    </row>
    <row r="11" spans="1:8" x14ac:dyDescent="0.25">
      <c r="A11" s="2"/>
      <c r="B11" s="46" t="s">
        <v>118</v>
      </c>
      <c r="C11" s="22">
        <v>2016</v>
      </c>
      <c r="D11" s="22">
        <v>75</v>
      </c>
      <c r="E11" s="9">
        <v>1012325</v>
      </c>
      <c r="F11" s="9">
        <f t="shared" ref="F11:F16" si="0">E11/D11</f>
        <v>13497.666666666666</v>
      </c>
      <c r="G11" s="17" t="s">
        <v>4</v>
      </c>
      <c r="H11" s="2"/>
    </row>
    <row r="12" spans="1:8" ht="26.25" x14ac:dyDescent="0.25">
      <c r="A12" s="2"/>
      <c r="B12" s="46" t="s">
        <v>119</v>
      </c>
      <c r="C12" s="22">
        <v>2016</v>
      </c>
      <c r="D12" s="22">
        <v>50</v>
      </c>
      <c r="E12" s="9">
        <v>714988.65</v>
      </c>
      <c r="F12" s="9">
        <f t="shared" si="0"/>
        <v>14299.773000000001</v>
      </c>
      <c r="G12" s="17" t="s">
        <v>4</v>
      </c>
      <c r="H12" s="2"/>
    </row>
    <row r="13" spans="1:8" ht="26.25" x14ac:dyDescent="0.25">
      <c r="A13" s="2"/>
      <c r="B13" s="46" t="s">
        <v>119</v>
      </c>
      <c r="C13" s="22">
        <v>2016</v>
      </c>
      <c r="D13" s="22">
        <v>50</v>
      </c>
      <c r="E13" s="9">
        <v>3944840.38</v>
      </c>
      <c r="F13" s="9">
        <f t="shared" si="0"/>
        <v>78896.8076</v>
      </c>
      <c r="G13" s="17" t="s">
        <v>4</v>
      </c>
      <c r="H13" s="2"/>
    </row>
    <row r="14" spans="1:8" x14ac:dyDescent="0.25">
      <c r="A14" s="2"/>
      <c r="B14" s="46" t="s">
        <v>120</v>
      </c>
      <c r="C14" s="22">
        <v>2016</v>
      </c>
      <c r="D14" s="22">
        <v>10</v>
      </c>
      <c r="E14" s="9">
        <v>120246.1</v>
      </c>
      <c r="F14" s="9">
        <f t="shared" si="0"/>
        <v>12024.61</v>
      </c>
      <c r="G14" s="17" t="s">
        <v>4</v>
      </c>
      <c r="H14" s="2"/>
    </row>
    <row r="15" spans="1:8" x14ac:dyDescent="0.25">
      <c r="A15" s="2"/>
      <c r="B15" s="46" t="s">
        <v>120</v>
      </c>
      <c r="C15" s="22">
        <v>2016</v>
      </c>
      <c r="D15" s="22">
        <v>10</v>
      </c>
      <c r="E15" s="9">
        <v>5573573.9100000001</v>
      </c>
      <c r="F15" s="9">
        <f t="shared" si="0"/>
        <v>557357.39100000006</v>
      </c>
      <c r="G15" s="17" t="s">
        <v>4</v>
      </c>
      <c r="H15" s="2"/>
    </row>
    <row r="16" spans="1:8" x14ac:dyDescent="0.25">
      <c r="A16" s="2"/>
      <c r="B16" s="46" t="s">
        <v>121</v>
      </c>
      <c r="C16" s="22">
        <v>2016</v>
      </c>
      <c r="D16" s="22">
        <v>5</v>
      </c>
      <c r="E16" s="9">
        <v>405120.39</v>
      </c>
      <c r="F16" s="9">
        <f t="shared" si="0"/>
        <v>81024.078000000009</v>
      </c>
      <c r="G16" s="17" t="s">
        <v>4</v>
      </c>
      <c r="H16" s="2"/>
    </row>
    <row r="17" spans="1:8" x14ac:dyDescent="0.25">
      <c r="A17" s="2"/>
      <c r="B17" s="83" t="s">
        <v>54</v>
      </c>
      <c r="C17" s="84"/>
      <c r="D17" s="84"/>
      <c r="E17" s="85"/>
      <c r="F17" s="15">
        <f>SUM(F10:F16)</f>
        <v>956560.14880000008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140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11254850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12147216.23</v>
      </c>
      <c r="H10" s="17" t="s">
        <v>4</v>
      </c>
      <c r="I10" s="2"/>
    </row>
    <row r="11" spans="1:9" x14ac:dyDescent="0.25">
      <c r="A11" s="2"/>
      <c r="B11" s="83" t="s">
        <v>141</v>
      </c>
      <c r="C11" s="84"/>
      <c r="D11" s="84"/>
      <c r="E11" s="84"/>
      <c r="F11" s="85"/>
      <c r="G11" s="15">
        <f>G9-G10</f>
        <v>-892366.23000000045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142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434257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1411000</v>
      </c>
      <c r="H16" s="17" t="s">
        <v>4</v>
      </c>
      <c r="I16" s="2"/>
    </row>
    <row r="17" spans="1:9" x14ac:dyDescent="0.25">
      <c r="A17" s="2"/>
      <c r="B17" s="83" t="s">
        <v>142</v>
      </c>
      <c r="C17" s="84"/>
      <c r="D17" s="84"/>
      <c r="E17" s="84"/>
      <c r="F17" s="85"/>
      <c r="G17" s="15">
        <f>G15-G16</f>
        <v>-976743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143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24295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25000</v>
      </c>
      <c r="H22" s="17" t="s">
        <v>4</v>
      </c>
      <c r="I22" s="2"/>
    </row>
    <row r="23" spans="1:9" x14ac:dyDescent="0.25">
      <c r="A23" s="2"/>
      <c r="B23" s="83" t="s">
        <v>143</v>
      </c>
      <c r="C23" s="84"/>
      <c r="D23" s="84"/>
      <c r="E23" s="84"/>
      <c r="F23" s="85"/>
      <c r="G23" s="15">
        <f>G21-G22</f>
        <v>-705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2016'!F17</f>
        <v>956560.14880000008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1629000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-672439.85119999992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33684470.15239124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4601537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1226263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-299931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2963333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8491202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2890808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11792640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14683448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-661211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-1915025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-9098414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-11500000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-23174650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0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28815512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660365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29475877</v>
      </c>
      <c r="F35" s="20" t="s">
        <v>4</v>
      </c>
      <c r="G35" s="12">
        <f>-E35</f>
        <v>-29475877</v>
      </c>
      <c r="H35" s="20" t="s">
        <v>4</v>
      </c>
      <c r="I35" s="2"/>
    </row>
    <row r="36" spans="1:9" x14ac:dyDescent="0.25">
      <c r="A36" s="2"/>
      <c r="B36" s="83" t="s">
        <v>136</v>
      </c>
      <c r="C36" s="84"/>
      <c r="D36" s="84"/>
      <c r="E36" s="84"/>
      <c r="F36" s="85"/>
      <c r="G36" s="15">
        <f>$G$9+$G$28+$G$30+$G$35</f>
        <v>4208593.15239124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134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135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130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148</v>
      </c>
      <c r="C16" s="77"/>
      <c r="D16" s="77"/>
      <c r="E16" s="78"/>
      <c r="F16" s="90" t="s">
        <v>131</v>
      </c>
      <c r="G16" s="90"/>
      <c r="H16" s="2"/>
    </row>
    <row r="17" spans="1:8" x14ac:dyDescent="0.25">
      <c r="A17" s="2"/>
      <c r="B17" s="71" t="s">
        <v>145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132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133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2018-08-10T09:00:32Z</dcterms:modified>
</cp:coreProperties>
</file>