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7" i="11" l="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4" i="22" l="1"/>
  <c r="G18" i="19"/>
  <c r="G19" i="19" s="1"/>
  <c r="E15" i="22" s="1"/>
  <c r="G15" i="22" l="1"/>
  <c r="E23" i="22"/>
  <c r="E27" i="22" s="1"/>
  <c r="E15" i="13"/>
  <c r="F11" i="11"/>
  <c r="F18" i="11"/>
  <c r="G23" i="22" l="1"/>
  <c r="G30" i="13"/>
  <c r="E35" i="13" l="1"/>
  <c r="G35" i="13" s="1"/>
  <c r="E27" i="13"/>
  <c r="E19" i="13"/>
  <c r="G11" i="12"/>
  <c r="G23" i="12"/>
  <c r="G17" i="12"/>
  <c r="F10" i="11"/>
  <c r="F19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<sst xmlns="http://schemas.openxmlformats.org/spreadsheetml/2006/main" count="311" uniqueCount="154">
  <si>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</si>
  <si>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</si>
  <si>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</si>
  <si>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</si>
  <si>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</si>
  <si>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</si>
  <si>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</si>
  <si>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</si>
  <si>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</si>
  <si>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</si>
  <si>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</si>
  <si>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</si>
  <si>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</si>
  <si>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</si>
  <si>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</si>
  <si>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</si>
  <si>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</si>
  <si>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</si>
  <si>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</si>
  <si>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</si>
  <si>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</si>
  <si>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</si>
  <si>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</si>
  <si>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</si>
  <si>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</si>
  <si>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</si>
  <si>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</si>
  <si>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</si>
  <si>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</si>
  <si>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</si>
  <si>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</si>
  <si>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</si>
  <si>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</si>
  <si>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</si>
  <si>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</si>
  <si>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</si>
  <si>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</si>
  <si>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</si>
  <si>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</si>
  <si>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</si>
  <si>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</si>
  <si>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</si>
  <si>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</si>
  <si>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</si>
  <si>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</si>
  <si>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</si>
  <si>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</si>
  <si>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</si>
  <si>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</si>
  <si>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</si>
  <si>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</si>
  <si>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</si>
  <si>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</si>
  <si>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</si>
  <si>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</si>
  <si>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</si>
  <si>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</si>
  <si>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</si>
  <si>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</si>
  <si>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</si>
  <si>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</si>
  <si>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</si>
  <si>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</si>
  <si>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</si>
  <si>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</si>
  <si>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</si>
  <si>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</si>
  <si>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</si>
  <si>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</si>
  <si>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</si>
  <si>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</si>
  <si>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</si>
  <si>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</si>
  <si>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</si>
  <si>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</si>
  <si>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</si>
  <si>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</si>
  <si>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</si>
  <si>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</si>
  <si>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</si>
  <si>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</si>
  <si>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</si>
  <si>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</si>
  <si>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</si>
  <si>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</si>
  <si>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</si>
  <si>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</si>
  <si>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</si>
  <si>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</si>
  <si>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</si>
  <si>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</si>
  <si>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</si>
  <si>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</si>
  <si>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</si>
  <si>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</si>
  <si>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</si>
  <si>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</si>
  <si>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</si>
  <si>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</si>
  <si>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</si>
  <si>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</si>
  <si>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</si>
  <si>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</si>
  <si>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</si>
  <si>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</si>
  <si>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</si>
  <si>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</si>
  <si>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</si>
  <si>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</si>
  <si>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</si>
  <si>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</si>
  <si>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</si>
  <si>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</si>
  <si>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</si>
  <si>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</si>
  <si>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</si>
  <si>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</si>
  <si>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</si>
  <si>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Ipads</t>
  </si>
  <si>
    <t>Stik på ledningsnet, Konstruktioner</t>
  </si>
  <si>
    <t>Beluftningsanlæg, kompressorbeluftning</t>
  </si>
  <si>
    <t>Afregningsmålere, mekaniske</t>
  </si>
  <si>
    <t>Afregningsmålere, elektroniske &gt; Ø110 mm</t>
  </si>
  <si>
    <t>Ledningsnet ≤ Ø50 mm</t>
  </si>
  <si>
    <t>Ø 50mm &lt; Ledningsnet ≤ Ø110 mm</t>
  </si>
  <si>
    <t>Køretøjer, entreprenørmaskiner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</si>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</sst>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148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14688616.853620697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5196454.6573747089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6046953.4544823244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5383245.1573214168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151</v>
      </c>
      <c r="C13" s="41"/>
      <c r="D13" s="42"/>
      <c r="E13" s="31" t="s">
        <v>101</v>
      </c>
      <c r="F13" s="8" t="s">
        <v>4</v>
      </c>
      <c r="G13" s="32">
        <v>-255434.04967241298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150</v>
      </c>
      <c r="C14" s="41"/>
      <c r="D14" s="42"/>
      <c r="E14" s="31" t="s">
        <v>101</v>
      </c>
      <c r="F14" s="8" t="s">
        <v>4</v>
      </c>
      <c r="G14" s="32">
        <v>-147355.98100848804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-262291.04377299949</v>
      </c>
      <c r="F15" s="8" t="s">
        <v>4</v>
      </c>
      <c r="G15" s="33">
        <f>E15*(1+E30/100)</f>
        <v>-266881.137039027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-957503.33166666667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1916690.5540243015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134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-4590.0932660274912</v>
      </c>
      <c r="F23" s="8" t="s">
        <v>4</v>
      </c>
      <c r="G23" s="32">
        <f>SUM(G10:G15,G18:G22)*$E$30/100</f>
        <v>279247.18677552411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-206800.04496463717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-39179.36702981899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-1697628.207231041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14421735.716581671</v>
      </c>
      <c r="F27" s="29" t="s">
        <v>4</v>
      </c>
      <c r="G27" s="37">
        <f>SUM(G10:G26)</f>
        <v>15251808.891366184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141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142</v>
      </c>
      <c r="C31" s="67"/>
      <c r="D31" s="68"/>
      <c r="E31" s="38">
        <v>0.38001521284228584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143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5107080.744348608</v>
      </c>
      <c r="H9" s="17" t="s">
        <v>4</v>
      </c>
      <c r="I9" s="2"/>
    </row>
    <row r="10" spans="1:9" x14ac:dyDescent="0.25">
      <c r="A10" s="2"/>
      <c r="B10" s="74" t="s">
        <v>153</v>
      </c>
      <c r="C10" s="67"/>
      <c r="D10" s="67"/>
      <c r="E10" s="67"/>
      <c r="F10" s="68"/>
      <c r="G10" s="9">
        <v>722440.85565576446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5942951.7980170259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5290658.631274119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16340691.173639752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126</v>
      </c>
      <c r="C10" s="67"/>
      <c r="D10" s="67"/>
      <c r="E10" s="93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66" t="s">
        <v>127</v>
      </c>
      <c r="C11" s="67"/>
      <c r="D11" s="67"/>
      <c r="E11" s="93">
        <v>3352.2129999999997</v>
      </c>
      <c r="F11" s="17" t="s">
        <v>4</v>
      </c>
      <c r="G11" s="9">
        <v>3585</v>
      </c>
      <c r="H11" s="17" t="s">
        <v>4</v>
      </c>
      <c r="I11" s="2"/>
    </row>
    <row r="12" spans="1:9" x14ac:dyDescent="0.25">
      <c r="A12" s="2"/>
      <c r="B12" s="66" t="s">
        <v>128</v>
      </c>
      <c r="C12" s="67"/>
      <c r="D12" s="67"/>
      <c r="E12" s="93">
        <v>123498.91399999999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66" t="s">
        <v>129</v>
      </c>
      <c r="C13" s="67"/>
      <c r="D13" s="67"/>
      <c r="E13" s="93">
        <v>32399.4126</v>
      </c>
      <c r="F13" s="17" t="s">
        <v>4</v>
      </c>
      <c r="G13" s="9">
        <v>37611</v>
      </c>
      <c r="H13" s="17" t="s">
        <v>4</v>
      </c>
      <c r="I13" s="2"/>
    </row>
    <row r="14" spans="1:9" x14ac:dyDescent="0.25">
      <c r="A14" s="2"/>
      <c r="B14" s="66" t="s">
        <v>130</v>
      </c>
      <c r="C14" s="67"/>
      <c r="D14" s="67"/>
      <c r="E14" s="93">
        <v>5065059.3559999997</v>
      </c>
      <c r="F14" s="17" t="s">
        <v>4</v>
      </c>
      <c r="G14" s="9">
        <v>4925334</v>
      </c>
      <c r="H14" s="17" t="s">
        <v>4</v>
      </c>
      <c r="I14" s="2"/>
    </row>
    <row r="15" spans="1:9" x14ac:dyDescent="0.25">
      <c r="A15" s="2"/>
      <c r="B15" s="66" t="s">
        <v>131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132</v>
      </c>
      <c r="C16" s="67"/>
      <c r="D16" s="67"/>
      <c r="E16" s="93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66" t="s">
        <v>133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-257779.89559999947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-262291.04377299949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-16769039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-11676154.378306877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-5092884.6216931231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3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-1697628.207231041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x14ac:dyDescent="0.25">
      <c r="A10" s="2"/>
      <c r="B10" s="94" t="s">
        <v>118</v>
      </c>
      <c r="C10" s="22">
        <v>2016</v>
      </c>
      <c r="D10" s="22">
        <v>5</v>
      </c>
      <c r="E10" s="9">
        <v>56924</v>
      </c>
      <c r="F10" s="9">
        <f>E10/D10</f>
        <v>11384.8</v>
      </c>
      <c r="G10" s="17" t="s">
        <v>4</v>
      </c>
      <c r="H10" s="2"/>
    </row>
    <row r="11" spans="1:8" x14ac:dyDescent="0.25">
      <c r="A11" s="2"/>
      <c r="B11" s="94" t="s">
        <v>119</v>
      </c>
      <c r="C11" s="22">
        <v>2016</v>
      </c>
      <c r="D11" s="22">
        <v>75</v>
      </c>
      <c r="E11" s="9">
        <v>116371</v>
      </c>
      <c r="F11" s="9">
        <f t="shared" ref="F11:F18" si="0">E11/D11</f>
        <v>1551.6133333333332</v>
      </c>
      <c r="G11" s="17" t="s">
        <v>4</v>
      </c>
      <c r="H11" s="2"/>
    </row>
    <row r="12" spans="1:8" x14ac:dyDescent="0.25">
      <c r="A12" s="2"/>
      <c r="B12" s="94" t="s">
        <v>120</v>
      </c>
      <c r="C12" s="22">
        <v>2016</v>
      </c>
      <c r="D12" s="22">
        <v>25</v>
      </c>
      <c r="E12" s="9">
        <v>42004</v>
      </c>
      <c r="F12" s="9">
        <f t="shared" si="0"/>
        <v>1680.16</v>
      </c>
      <c r="G12" s="17" t="s">
        <v>4</v>
      </c>
      <c r="H12" s="2"/>
    </row>
    <row r="13" spans="1:8" x14ac:dyDescent="0.25">
      <c r="A13" s="2"/>
      <c r="B13" s="94" t="s">
        <v>121</v>
      </c>
      <c r="C13" s="22">
        <v>2016</v>
      </c>
      <c r="D13" s="22">
        <v>8</v>
      </c>
      <c r="E13" s="9">
        <v>683751</v>
      </c>
      <c r="F13" s="9">
        <f t="shared" si="0"/>
        <v>85468.875</v>
      </c>
      <c r="G13" s="17" t="s">
        <v>4</v>
      </c>
      <c r="H13" s="2"/>
    </row>
    <row r="14" spans="1:8" x14ac:dyDescent="0.25">
      <c r="A14" s="2"/>
      <c r="B14" s="94" t="s">
        <v>122</v>
      </c>
      <c r="C14" s="22">
        <v>2016</v>
      </c>
      <c r="D14" s="22">
        <v>10</v>
      </c>
      <c r="E14" s="9">
        <v>554468</v>
      </c>
      <c r="F14" s="9">
        <f t="shared" si="0"/>
        <v>55446.8</v>
      </c>
      <c r="G14" s="17" t="s">
        <v>4</v>
      </c>
      <c r="H14" s="2"/>
    </row>
    <row r="15" spans="1:8" x14ac:dyDescent="0.25">
      <c r="A15" s="2"/>
      <c r="B15" s="94" t="s">
        <v>119</v>
      </c>
      <c r="C15" s="22">
        <v>2016</v>
      </c>
      <c r="D15" s="22">
        <v>75</v>
      </c>
      <c r="E15" s="9">
        <v>12705</v>
      </c>
      <c r="F15" s="9">
        <f t="shared" si="0"/>
        <v>169.4</v>
      </c>
      <c r="G15" s="17" t="s">
        <v>4</v>
      </c>
      <c r="H15" s="2"/>
    </row>
    <row r="16" spans="1:8" x14ac:dyDescent="0.25">
      <c r="A16" s="2"/>
      <c r="B16" s="94" t="s">
        <v>123</v>
      </c>
      <c r="C16" s="22">
        <v>2016</v>
      </c>
      <c r="D16" s="22">
        <v>75</v>
      </c>
      <c r="E16" s="9">
        <v>50820</v>
      </c>
      <c r="F16" s="9">
        <f t="shared" si="0"/>
        <v>677.6</v>
      </c>
      <c r="G16" s="17" t="s">
        <v>4</v>
      </c>
      <c r="H16" s="2"/>
    </row>
    <row r="17" spans="1:8" x14ac:dyDescent="0.25">
      <c r="A17" s="2"/>
      <c r="B17" s="94" t="s">
        <v>124</v>
      </c>
      <c r="C17" s="22">
        <v>2016</v>
      </c>
      <c r="D17" s="22">
        <v>75</v>
      </c>
      <c r="E17" s="9">
        <v>190577</v>
      </c>
      <c r="F17" s="9">
        <f t="shared" si="0"/>
        <v>2541.0266666666666</v>
      </c>
      <c r="G17" s="17" t="s">
        <v>4</v>
      </c>
      <c r="H17" s="2"/>
    </row>
    <row r="18" spans="1:8" x14ac:dyDescent="0.25">
      <c r="A18" s="2"/>
      <c r="B18" s="94" t="s">
        <v>125</v>
      </c>
      <c r="C18" s="22">
        <v>2016</v>
      </c>
      <c r="D18" s="22">
        <v>5</v>
      </c>
      <c r="E18" s="9">
        <v>177513</v>
      </c>
      <c r="F18" s="9">
        <f t="shared" si="0"/>
        <v>35502.6</v>
      </c>
      <c r="G18" s="17" t="s">
        <v>4</v>
      </c>
      <c r="H18" s="2"/>
    </row>
    <row r="19" spans="1:8" x14ac:dyDescent="0.25">
      <c r="A19" s="2"/>
      <c r="B19" s="78" t="s">
        <v>54</v>
      </c>
      <c r="C19" s="79"/>
      <c r="D19" s="79"/>
      <c r="E19" s="80"/>
      <c r="F19" s="15">
        <f>SUM(F10:F18)</f>
        <v>194422.87500000003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</sheetData>
  <sheetProtection password="DFE9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144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5035530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5938000</v>
      </c>
      <c r="H10" s="17" t="s">
        <v>4</v>
      </c>
      <c r="I10" s="2"/>
    </row>
    <row r="11" spans="1:9" x14ac:dyDescent="0.25">
      <c r="A11" s="2"/>
      <c r="B11" s="78" t="s">
        <v>145</v>
      </c>
      <c r="C11" s="79"/>
      <c r="D11" s="79"/>
      <c r="E11" s="79"/>
      <c r="F11" s="80"/>
      <c r="G11" s="15">
        <f>G9-G10</f>
        <v>-902470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146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133417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69000</v>
      </c>
      <c r="H16" s="17" t="s">
        <v>4</v>
      </c>
      <c r="I16" s="2"/>
    </row>
    <row r="17" spans="1:9" x14ac:dyDescent="0.25">
      <c r="A17" s="2"/>
      <c r="B17" s="78" t="s">
        <v>146</v>
      </c>
      <c r="C17" s="79"/>
      <c r="D17" s="79"/>
      <c r="E17" s="79"/>
      <c r="F17" s="80"/>
      <c r="G17" s="15">
        <f>G15-G16</f>
        <v>64417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147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474813.46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650520</v>
      </c>
      <c r="H22" s="17" t="s">
        <v>4</v>
      </c>
      <c r="I22" s="2"/>
    </row>
    <row r="23" spans="1:9" x14ac:dyDescent="0.25">
      <c r="A23" s="2"/>
      <c r="B23" s="78" t="s">
        <v>147</v>
      </c>
      <c r="C23" s="79"/>
      <c r="D23" s="79"/>
      <c r="E23" s="79"/>
      <c r="F23" s="80"/>
      <c r="G23" s="15">
        <f>G21-G22</f>
        <v>-175706.53999999998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2016'!F19</f>
        <v>194422.87500000003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138166.66666666666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56256.208333333372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16223412.554024301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4274253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826707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1052340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198753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6352053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1186868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1186868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-4906062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-1885133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-925240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-7716435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-177514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14252492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54230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14306722</v>
      </c>
      <c r="F35" s="20" t="s">
        <v>4</v>
      </c>
      <c r="G35" s="12">
        <f>-E35</f>
        <v>-14306722</v>
      </c>
      <c r="H35" s="20" t="s">
        <v>4</v>
      </c>
      <c r="I35" s="2"/>
    </row>
    <row r="36" spans="1:9" x14ac:dyDescent="0.25">
      <c r="A36" s="2"/>
      <c r="B36" s="78" t="s">
        <v>140</v>
      </c>
      <c r="C36" s="79"/>
      <c r="D36" s="79"/>
      <c r="E36" s="79"/>
      <c r="F36" s="80"/>
      <c r="G36" s="15">
        <f>$G$9+$G$28+$G$30+$G$35</f>
        <v>1916690.5540243015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138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139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134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152</v>
      </c>
      <c r="C16" s="72"/>
      <c r="D16" s="72"/>
      <c r="E16" s="73"/>
      <c r="F16" s="85" t="s">
        <v>135</v>
      </c>
      <c r="G16" s="85"/>
      <c r="H16" s="2"/>
    </row>
    <row r="17" spans="1:8" x14ac:dyDescent="0.25">
      <c r="A17" s="2"/>
      <c r="B17" s="66" t="s">
        <v>149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136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137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2018-08-10T09:52:55Z</dcterms:modified>
</cp:coreProperties>
</file>