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<sst xmlns="http://schemas.openxmlformats.org/spreadsheetml/2006/main" count="315" uniqueCount="152">
  <si>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</si>
  <si>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</si>
  <si>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</si>
  <si>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</si>
  <si>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</si>
  <si>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</si>
  <si>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</si>
  <si>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</si>
  <si>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</si>
  <si>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</si>
  <si>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</si>
  <si>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</si>
  <si>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</si>
  <si>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</si>
  <si>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</si>
  <si>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</si>
  <si>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</si>
  <si>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</si>
  <si>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</si>
  <si>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</si>
  <si>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</si>
  <si>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</si>
  <si>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</si>
  <si>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</si>
  <si>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</si>
  <si>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</si>
  <si>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</si>
  <si>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</si>
  <si>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</si>
  <si>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</si>
  <si>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</si>
  <si>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</si>
  <si>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</si>
  <si>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</si>
  <si>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</si>
  <si>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</si>
  <si>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</si>
  <si>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</si>
  <si>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</si>
  <si>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</si>
  <si>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</si>
  <si>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</si>
  <si>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</si>
  <si>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</si>
  <si>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</si>
  <si>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</si>
  <si>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</si>
  <si>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</si>
  <si>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</si>
  <si>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</si>
  <si>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</si>
  <si>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</si>
  <si>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</si>
  <si>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</si>
  <si>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</si>
  <si>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</si>
  <si>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</si>
  <si>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</si>
  <si>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</si>
  <si>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</si>
  <si>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</si>
  <si>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</si>
  <si>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</si>
  <si>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</si>
  <si>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</si>
  <si>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</si>
  <si>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</si>
  <si>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</si>
  <si>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</si>
  <si>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</si>
  <si>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</si>
  <si>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</si>
  <si>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</si>
  <si>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</si>
  <si>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</si>
  <si>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</si>
  <si>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</si>
  <si>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</si>
  <si>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</si>
  <si>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</si>
  <si>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</si>
  <si>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</si>
  <si>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</si>
  <si>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</si>
  <si>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</si>
  <si>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</si>
  <si>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</si>
  <si>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</si>
  <si>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</si>
  <si>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</si>
  <si>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</si>
  <si>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</si>
  <si>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</si>
  <si>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</si>
  <si>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</si>
  <si>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</si>
  <si>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</si>
  <si>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</si>
  <si>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</si>
  <si>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</si>
  <si>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</si>
  <si>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</si>
  <si>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</si>
  <si>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</si>
  <si>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</si>
  <si>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</si>
  <si>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</si>
  <si>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</si>
  <si>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</si>
  <si>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</si>
  <si>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</si>
  <si>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</si>
  <si>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</si>
  <si>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</si>
  <si>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</si>
  <si>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</si>
  <si>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</si>
  <si>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</si>
  <si>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≤ Ø 110mm (Qn 10)</t>
  </si>
  <si>
    <t>Ventiler på ledningsnet ≤ Ø50 mm</t>
  </si>
  <si>
    <t>Udpumpningsanlæg, rentvandspumper på vandværk</t>
  </si>
  <si>
    <t>SRO-brønd/kvarterbrønd/sektionsbrønd, SRO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</si>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</sst>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C9" sqref="C9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146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26615775.682721376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7491908.8705058722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8437667.2603725176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11865317.432784721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149</v>
      </c>
      <c r="C13" s="41"/>
      <c r="D13" s="42"/>
      <c r="E13" s="31" t="s">
        <v>101</v>
      </c>
      <c r="F13" s="8" t="s">
        <v>4</v>
      </c>
      <c r="G13" s="32">
        <v>-486210.45774487412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148</v>
      </c>
      <c r="C14" s="41"/>
      <c r="D14" s="42"/>
      <c r="E14" s="31" t="s">
        <v>101</v>
      </c>
      <c r="F14" s="8" t="s">
        <v>4</v>
      </c>
      <c r="G14" s="32">
        <v>-348179.90543376066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-17611.978521498753</v>
      </c>
      <c r="F15" s="8" t="s">
        <v>4</v>
      </c>
      <c r="G15" s="33">
        <f>E15*(1+E30/100)</f>
        <v>-17920.188145624983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-1226781.3399999999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2560425.4934661686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132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-308.20962412622816</v>
      </c>
      <c r="F23" s="8" t="s">
        <v>4</v>
      </c>
      <c r="G23" s="32">
        <f>SUM(G10:G15,G18:G22)*$E$30/100</f>
        <v>471495.20271592989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-288255.60759029462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-198560.35352988678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26597855.49457575</v>
      </c>
      <c r="F27" s="29" t="s">
        <v>4</v>
      </c>
      <c r="G27" s="37">
        <f>SUM(G10:G26)</f>
        <v>28260906.407400768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139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140</v>
      </c>
      <c r="C31" s="67"/>
      <c r="D31" s="68"/>
      <c r="E31" s="38">
        <v>1.364613584986297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141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7363055.4009885713</v>
      </c>
      <c r="H9" s="17" t="s">
        <v>4</v>
      </c>
      <c r="I9" s="2"/>
    </row>
    <row r="10" spans="1:9" x14ac:dyDescent="0.25">
      <c r="A10" s="2"/>
      <c r="B10" s="74" t="s">
        <v>151</v>
      </c>
      <c r="C10" s="67"/>
      <c r="D10" s="67"/>
      <c r="E10" s="67"/>
      <c r="F10" s="68"/>
      <c r="G10" s="9">
        <v>810997.69836252311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8292547.6760417866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11661245.634186458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27316848.711216815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124</v>
      </c>
      <c r="C10" s="67"/>
      <c r="D10" s="67"/>
      <c r="E10" s="93">
        <v>0</v>
      </c>
      <c r="F10" s="17" t="s">
        <v>4</v>
      </c>
      <c r="G10" s="9">
        <v>85734</v>
      </c>
      <c r="H10" s="17" t="s">
        <v>4</v>
      </c>
      <c r="I10" s="2"/>
    </row>
    <row r="11" spans="1:9" x14ac:dyDescent="0.25">
      <c r="A11" s="2"/>
      <c r="B11" s="66" t="s">
        <v>125</v>
      </c>
      <c r="C11" s="67"/>
      <c r="D11" s="67"/>
      <c r="E11" s="93">
        <v>114512.19379999999</v>
      </c>
      <c r="F11" s="17" t="s">
        <v>4</v>
      </c>
      <c r="G11" s="9">
        <v>85678</v>
      </c>
      <c r="H11" s="17" t="s">
        <v>4</v>
      </c>
      <c r="I11" s="2"/>
    </row>
    <row r="12" spans="1:9" x14ac:dyDescent="0.25">
      <c r="A12" s="2"/>
      <c r="B12" s="66" t="s">
        <v>126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127</v>
      </c>
      <c r="C13" s="67"/>
      <c r="D13" s="67"/>
      <c r="E13" s="93">
        <v>32399.4126</v>
      </c>
      <c r="F13" s="17" t="s">
        <v>4</v>
      </c>
      <c r="G13" s="9">
        <v>52720</v>
      </c>
      <c r="H13" s="17" t="s">
        <v>4</v>
      </c>
      <c r="I13" s="2"/>
    </row>
    <row r="14" spans="1:9" x14ac:dyDescent="0.25">
      <c r="A14" s="2"/>
      <c r="B14" s="66" t="s">
        <v>128</v>
      </c>
      <c r="C14" s="67"/>
      <c r="D14" s="67"/>
      <c r="E14" s="93">
        <v>11364403.5386</v>
      </c>
      <c r="F14" s="17" t="s">
        <v>4</v>
      </c>
      <c r="G14" s="9">
        <v>11272239</v>
      </c>
      <c r="H14" s="17" t="s">
        <v>4</v>
      </c>
      <c r="I14" s="2"/>
    </row>
    <row r="15" spans="1:9" x14ac:dyDescent="0.25">
      <c r="A15" s="2"/>
      <c r="B15" s="66" t="s">
        <v>129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130</v>
      </c>
      <c r="C16" s="67"/>
      <c r="D16" s="67"/>
      <c r="E16" s="93">
        <v>3689.9247999999998</v>
      </c>
      <c r="F16" s="17" t="s">
        <v>4</v>
      </c>
      <c r="G16" s="9">
        <v>1325</v>
      </c>
      <c r="H16" s="17" t="s">
        <v>4</v>
      </c>
      <c r="I16" s="2"/>
    </row>
    <row r="17" spans="1:9" x14ac:dyDescent="0.25">
      <c r="A17" s="2"/>
      <c r="B17" s="66" t="s">
        <v>131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-17309.069799998775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-17611.978521498753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1054744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1054744.3333333333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-0.33333333325572312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10</v>
      </c>
      <c r="E10" s="9">
        <v>2028946</v>
      </c>
      <c r="F10" s="9">
        <f>E10/D10</f>
        <v>202894.6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75</v>
      </c>
      <c r="E11" s="9">
        <v>603330</v>
      </c>
      <c r="F11" s="9">
        <f t="shared" ref="F11:F20" si="0">E11/D11</f>
        <v>8044.4</v>
      </c>
      <c r="G11" s="17" t="s">
        <v>4</v>
      </c>
      <c r="H11" s="2"/>
    </row>
    <row r="12" spans="1:8" ht="26.25" x14ac:dyDescent="0.25">
      <c r="A12" s="2"/>
      <c r="B12" s="94" t="s">
        <v>120</v>
      </c>
      <c r="C12" s="22">
        <v>2016</v>
      </c>
      <c r="D12" s="22">
        <v>25</v>
      </c>
      <c r="E12" s="9">
        <v>715092</v>
      </c>
      <c r="F12" s="9">
        <f t="shared" si="0"/>
        <v>28603.68</v>
      </c>
      <c r="G12" s="17" t="s">
        <v>4</v>
      </c>
      <c r="H12" s="2"/>
    </row>
    <row r="13" spans="1:8" ht="26.25" x14ac:dyDescent="0.25">
      <c r="A13" s="2"/>
      <c r="B13" s="94" t="s">
        <v>120</v>
      </c>
      <c r="C13" s="22">
        <v>2016</v>
      </c>
      <c r="D13" s="22">
        <v>25</v>
      </c>
      <c r="E13" s="9">
        <v>198566</v>
      </c>
      <c r="F13" s="9">
        <f t="shared" si="0"/>
        <v>7942.64</v>
      </c>
      <c r="G13" s="17" t="s">
        <v>4</v>
      </c>
      <c r="H13" s="2"/>
    </row>
    <row r="14" spans="1:8" x14ac:dyDescent="0.25">
      <c r="A14" s="2"/>
      <c r="B14" s="94" t="s">
        <v>121</v>
      </c>
      <c r="C14" s="22">
        <v>2016</v>
      </c>
      <c r="D14" s="22">
        <v>10</v>
      </c>
      <c r="E14" s="9">
        <v>622703</v>
      </c>
      <c r="F14" s="9">
        <f t="shared" si="0"/>
        <v>62270.3</v>
      </c>
      <c r="G14" s="17" t="s">
        <v>4</v>
      </c>
      <c r="H14" s="2"/>
    </row>
    <row r="15" spans="1:8" x14ac:dyDescent="0.25">
      <c r="A15" s="2"/>
      <c r="B15" s="94" t="s">
        <v>122</v>
      </c>
      <c r="C15" s="22">
        <v>2016</v>
      </c>
      <c r="D15" s="22">
        <v>75</v>
      </c>
      <c r="E15" s="9">
        <v>1428253</v>
      </c>
      <c r="F15" s="9">
        <f t="shared" si="0"/>
        <v>19043.373333333333</v>
      </c>
      <c r="G15" s="17" t="s">
        <v>4</v>
      </c>
      <c r="H15" s="2"/>
    </row>
    <row r="16" spans="1:8" x14ac:dyDescent="0.25">
      <c r="A16" s="2"/>
      <c r="B16" s="94" t="s">
        <v>123</v>
      </c>
      <c r="C16" s="22">
        <v>2016</v>
      </c>
      <c r="D16" s="22">
        <v>75</v>
      </c>
      <c r="E16" s="9">
        <v>574134</v>
      </c>
      <c r="F16" s="9">
        <f t="shared" si="0"/>
        <v>7655.12</v>
      </c>
      <c r="G16" s="17" t="s">
        <v>4</v>
      </c>
      <c r="H16" s="2"/>
    </row>
    <row r="17" spans="1:8" x14ac:dyDescent="0.25">
      <c r="A17" s="2"/>
      <c r="B17" s="94" t="s">
        <v>122</v>
      </c>
      <c r="C17" s="22">
        <v>2016</v>
      </c>
      <c r="D17" s="22">
        <v>75</v>
      </c>
      <c r="E17" s="9">
        <v>938271</v>
      </c>
      <c r="F17" s="9">
        <f t="shared" si="0"/>
        <v>12510.28</v>
      </c>
      <c r="G17" s="17" t="s">
        <v>4</v>
      </c>
      <c r="H17" s="2"/>
    </row>
    <row r="18" spans="1:8" x14ac:dyDescent="0.25">
      <c r="A18" s="2"/>
      <c r="B18" s="94" t="s">
        <v>122</v>
      </c>
      <c r="C18" s="22">
        <v>2016</v>
      </c>
      <c r="D18" s="22">
        <v>75</v>
      </c>
      <c r="E18" s="9">
        <v>747934</v>
      </c>
      <c r="F18" s="9">
        <f t="shared" si="0"/>
        <v>9972.4533333333329</v>
      </c>
      <c r="G18" s="17" t="s">
        <v>4</v>
      </c>
      <c r="H18" s="2"/>
    </row>
    <row r="19" spans="1:8" x14ac:dyDescent="0.25">
      <c r="A19" s="2"/>
      <c r="B19" s="94" t="s">
        <v>122</v>
      </c>
      <c r="C19" s="22">
        <v>2016</v>
      </c>
      <c r="D19" s="22">
        <v>75</v>
      </c>
      <c r="E19" s="9">
        <v>807138</v>
      </c>
      <c r="F19" s="9">
        <f t="shared" si="0"/>
        <v>10761.84</v>
      </c>
      <c r="G19" s="17" t="s">
        <v>4</v>
      </c>
      <c r="H19" s="2"/>
    </row>
    <row r="20" spans="1:8" x14ac:dyDescent="0.25">
      <c r="A20" s="2"/>
      <c r="B20" s="94" t="s">
        <v>122</v>
      </c>
      <c r="C20" s="22">
        <v>2016</v>
      </c>
      <c r="D20" s="22">
        <v>75</v>
      </c>
      <c r="E20" s="9">
        <v>439998</v>
      </c>
      <c r="F20" s="9">
        <f t="shared" si="0"/>
        <v>5866.64</v>
      </c>
      <c r="G20" s="17" t="s">
        <v>4</v>
      </c>
      <c r="H20" s="2"/>
    </row>
    <row r="21" spans="1:8" x14ac:dyDescent="0.25">
      <c r="A21" s="2"/>
      <c r="B21" s="78" t="s">
        <v>54</v>
      </c>
      <c r="C21" s="79"/>
      <c r="D21" s="79"/>
      <c r="E21" s="80"/>
      <c r="F21" s="15">
        <f>SUM(F10:F20)</f>
        <v>375565.32666666672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142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11705136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13042500</v>
      </c>
      <c r="H10" s="17" t="s">
        <v>4</v>
      </c>
      <c r="I10" s="2"/>
    </row>
    <row r="11" spans="1:9" x14ac:dyDescent="0.25">
      <c r="A11" s="2"/>
      <c r="B11" s="78" t="s">
        <v>143</v>
      </c>
      <c r="C11" s="79"/>
      <c r="D11" s="79"/>
      <c r="E11" s="79"/>
      <c r="F11" s="80"/>
      <c r="G11" s="15">
        <f>G9-G10</f>
        <v>-1337364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144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1239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5000</v>
      </c>
      <c r="H16" s="17" t="s">
        <v>4</v>
      </c>
      <c r="I16" s="2"/>
    </row>
    <row r="17" spans="1:9" x14ac:dyDescent="0.25">
      <c r="A17" s="2"/>
      <c r="B17" s="78" t="s">
        <v>144</v>
      </c>
      <c r="C17" s="79"/>
      <c r="D17" s="79"/>
      <c r="E17" s="79"/>
      <c r="F17" s="80"/>
      <c r="G17" s="15">
        <f>G15-G16</f>
        <v>-3761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145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576301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528856</v>
      </c>
      <c r="H22" s="17" t="s">
        <v>4</v>
      </c>
      <c r="I22" s="2"/>
    </row>
    <row r="23" spans="1:9" x14ac:dyDescent="0.25">
      <c r="A23" s="2"/>
      <c r="B23" s="78" t="s">
        <v>145</v>
      </c>
      <c r="C23" s="79"/>
      <c r="D23" s="79"/>
      <c r="E23" s="79"/>
      <c r="F23" s="80"/>
      <c r="G23" s="15">
        <f>G21-G22</f>
        <v>47445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2016'!F21</f>
        <v>375565.32666666672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308666.66666666669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66898.660000000033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31561696.493466169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5254355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1517692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367180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652000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7791227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78000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78000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-8640288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-498975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-9139263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-1270036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818675</v>
      </c>
      <c r="F30" s="20" t="s">
        <v>4</v>
      </c>
      <c r="G30" s="12">
        <f>-$E$30</f>
        <v>-818675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26972907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1209689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28182596</v>
      </c>
      <c r="F35" s="20" t="s">
        <v>4</v>
      </c>
      <c r="G35" s="12">
        <f>-E35</f>
        <v>-28182596</v>
      </c>
      <c r="H35" s="20" t="s">
        <v>4</v>
      </c>
      <c r="I35" s="2"/>
    </row>
    <row r="36" spans="1:9" x14ac:dyDescent="0.25">
      <c r="A36" s="2"/>
      <c r="B36" s="78" t="s">
        <v>138</v>
      </c>
      <c r="C36" s="79"/>
      <c r="D36" s="79"/>
      <c r="E36" s="79"/>
      <c r="F36" s="80"/>
      <c r="G36" s="15">
        <f>$G$9+$G$28+$G$30+$G$35</f>
        <v>2560425.4934661686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136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137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132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150</v>
      </c>
      <c r="C16" s="72"/>
      <c r="D16" s="72"/>
      <c r="E16" s="73"/>
      <c r="F16" s="85" t="s">
        <v>133</v>
      </c>
      <c r="G16" s="85"/>
      <c r="H16" s="2"/>
    </row>
    <row r="17" spans="1:8" x14ac:dyDescent="0.25">
      <c r="A17" s="2"/>
      <c r="B17" s="66" t="s">
        <v>147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134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135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2018-08-10T11:23:50Z</dcterms:modified>
</cp:coreProperties>
</file>