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29" i="11" l="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30" i="11"/>
  <c r="G23" i="22" l="1"/>
  <c r="G30" i="13"/>
  <c r="E35" i="13" l="1"/>
  <c r="G35" i="13" s="1"/>
  <c r="E27" i="13"/>
  <c r="E19" i="13"/>
  <c r="G11" i="12"/>
  <c r="G23" i="12"/>
  <c r="G17" i="12"/>
  <c r="F10" i="11"/>
  <c r="F31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<sst xmlns="http://schemas.openxmlformats.org/spreadsheetml/2006/main" count="335" uniqueCount="166">
  <si>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</si>
  <si>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</si>
  <si>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</si>
  <si>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</si>
  <si>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</si>
  <si>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</si>
  <si>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</si>
  <si>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</si>
  <si>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</si>
  <si>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</si>
  <si>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</si>
  <si>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</si>
  <si>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</si>
  <si>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</si>
  <si>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</si>
  <si>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</si>
  <si>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</si>
  <si>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</si>
  <si>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</si>
  <si>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</si>
  <si>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</si>
  <si>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</si>
  <si>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</si>
  <si>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</si>
  <si>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</si>
  <si>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</si>
  <si>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</si>
  <si>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</si>
  <si>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</si>
  <si>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</si>
  <si>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</si>
  <si>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</si>
  <si>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</si>
  <si>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</si>
  <si>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</si>
  <si>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</si>
  <si>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</si>
  <si>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</si>
  <si>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</si>
  <si>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</si>
  <si>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</si>
  <si>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</si>
  <si>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</si>
  <si>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</si>
  <si>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</si>
  <si>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</si>
  <si>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</si>
  <si>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</si>
  <si>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</si>
  <si>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</si>
  <si>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</si>
  <si>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</si>
  <si>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</si>
  <si>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</si>
  <si>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</si>
  <si>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</si>
  <si>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</si>
  <si>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</si>
  <si>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</si>
  <si>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</si>
  <si>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</si>
  <si>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</si>
  <si>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</si>
  <si>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</si>
  <si>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</si>
  <si>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</si>
  <si>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</si>
  <si>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</si>
  <si>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</si>
  <si>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</si>
  <si>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</si>
  <si>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</si>
  <si>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</si>
  <si>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</si>
  <si>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</si>
  <si>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</si>
  <si>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</si>
  <si>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</si>
  <si>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</si>
  <si>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</si>
  <si>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</si>
  <si>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</si>
  <si>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</si>
  <si>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</si>
  <si>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</si>
  <si>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</si>
  <si>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</si>
  <si>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</si>
  <si>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</si>
  <si>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</si>
  <si>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</si>
  <si>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</si>
  <si>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</si>
  <si>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</si>
  <si>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</si>
  <si>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</si>
  <si>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</si>
  <si>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</si>
  <si>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</si>
  <si>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</si>
  <si>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</si>
  <si>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</si>
  <si>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</si>
  <si>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</si>
  <si>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</si>
  <si>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</si>
  <si>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</si>
  <si>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</si>
  <si>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</si>
  <si>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</si>
  <si>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</si>
  <si>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</si>
  <si>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</si>
  <si>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</si>
  <si>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</si>
  <si>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</si>
  <si>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</si>
  <si>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</si>
  <si>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 xml:space="preserve">Afregningsmålere, mekaniske </t>
  </si>
  <si>
    <t>Beholderanlæg - højdebeholder</t>
  </si>
  <si>
    <t>Beluftningsanlæg, ika-beluftning, Kontruktioner</t>
  </si>
  <si>
    <t>Boring (inkl. etablering, forerør, filter og prøvepumpning)</t>
  </si>
  <si>
    <t>Instrumenter (flowmåler+tryk transducer+alarmer)</t>
  </si>
  <si>
    <t>Ledningsnet &gt; Ø 500 mm</t>
  </si>
  <si>
    <t>Ledningsnet ≤ Ø50 mm</t>
  </si>
  <si>
    <t>Sikring (terror, hærværk), Mek./EL</t>
  </si>
  <si>
    <t>Sikring, mindre avanceret (hegne, porte), Mek./EL</t>
  </si>
  <si>
    <t>Sikring, mindre avanceret (hegne, porte), SRO</t>
  </si>
  <si>
    <t>SRO anlæg</t>
  </si>
  <si>
    <t>SRO-brønd/kvarterbrønd/sektionsbrønd, Konstruktioner</t>
  </si>
  <si>
    <t>SRO-brønd/kvarterbrønd/sektionsbrønd, Mek./EL</t>
  </si>
  <si>
    <t>Støbejernsledninger Ø110 mm &lt; Ledningsnet ≤ Ø 250 mm</t>
  </si>
  <si>
    <t>Ventiler på ledningsnet ≤ Ø50 mm</t>
  </si>
  <si>
    <t>Ventiler på Ø 250 mm &lt; Ledningsnet ≤ Ø 500mm</t>
  </si>
  <si>
    <t>Ventiler på Ø 50mm &lt; Ledningsnet ≤ Ø110 mm</t>
  </si>
  <si>
    <t>Ø 250 mm &lt; Ledningsnet ≤ Ø 500mm</t>
  </si>
  <si>
    <t>Ø 50mm &lt; Ledningsnet ≤ Ø110 mm</t>
  </si>
  <si>
    <t>Ø110 mm &lt; Ledningsnet ≤ Ø 250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</si>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</sst>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160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="90" zoomScaleNormal="100" zoomScalePageLayoutView="9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66720151.704479277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21778397.885528795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20779577.054920055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24566703.998155564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163</v>
      </c>
      <c r="C13" s="41"/>
      <c r="D13" s="42"/>
      <c r="E13" s="31" t="s">
        <v>101</v>
      </c>
      <c r="F13" s="8" t="s">
        <v>4</v>
      </c>
      <c r="G13" s="32">
        <v>-1045911.2311535113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162</v>
      </c>
      <c r="C14" s="41"/>
      <c r="D14" s="42"/>
      <c r="E14" s="31" t="s">
        <v>101</v>
      </c>
      <c r="F14" s="8" t="s">
        <v>4</v>
      </c>
      <c r="G14" s="32">
        <v>-530873.52289624861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-2186697.1576229976</v>
      </c>
      <c r="F15" s="8" t="s">
        <v>4</v>
      </c>
      <c r="G15" s="33">
        <f>E15*(1+E30/100)</f>
        <v>-2224964.3578814003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-2913110.6566666667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0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146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-38267.200258402459</v>
      </c>
      <c r="F23" s="8" t="s">
        <v>4</v>
      </c>
      <c r="G23" s="32">
        <f>SUM(G10:G15,G18:G22)*$E$30/100</f>
        <v>1108151.2719667822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-786580.19185240287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-145484.15502273553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64495187.346597873</v>
      </c>
      <c r="F27" s="29" t="s">
        <v>4</v>
      </c>
      <c r="G27" s="37">
        <f>SUM(G10:G26)</f>
        <v>60585906.095098242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153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154</v>
      </c>
      <c r="C31" s="72"/>
      <c r="D31" s="73"/>
      <c r="E31" s="38">
        <v>0.3609874316503015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155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21403830.845728543</v>
      </c>
      <c r="H9" s="17" t="s">
        <v>4</v>
      </c>
      <c r="I9" s="2"/>
    </row>
    <row r="10" spans="1:9" x14ac:dyDescent="0.25">
      <c r="A10" s="2"/>
      <c r="B10" s="79" t="s">
        <v>165</v>
      </c>
      <c r="C10" s="72"/>
      <c r="D10" s="72"/>
      <c r="E10" s="72"/>
      <c r="F10" s="73"/>
      <c r="G10" s="9">
        <v>1400629.738994624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20422188.751764182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24144180.833568119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65970200.431060843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138</v>
      </c>
      <c r="C10" s="72"/>
      <c r="D10" s="72"/>
      <c r="E10" s="45">
        <v>49320.8658</v>
      </c>
      <c r="F10" s="17" t="s">
        <v>4</v>
      </c>
      <c r="G10" s="9">
        <v>46326</v>
      </c>
      <c r="H10" s="17" t="s">
        <v>4</v>
      </c>
      <c r="I10" s="2"/>
    </row>
    <row r="11" spans="1:9" x14ac:dyDescent="0.25">
      <c r="A11" s="2"/>
      <c r="B11" s="71" t="s">
        <v>139</v>
      </c>
      <c r="C11" s="72"/>
      <c r="D11" s="72"/>
      <c r="E11" s="45">
        <v>116941.9256</v>
      </c>
      <c r="F11" s="17" t="s">
        <v>4</v>
      </c>
      <c r="G11" s="9">
        <v>123255</v>
      </c>
      <c r="H11" s="17" t="s">
        <v>4</v>
      </c>
      <c r="I11" s="2"/>
    </row>
    <row r="12" spans="1:9" x14ac:dyDescent="0.25">
      <c r="A12" s="2"/>
      <c r="B12" s="71" t="s">
        <v>140</v>
      </c>
      <c r="C12" s="72"/>
      <c r="D12" s="72"/>
      <c r="E12" s="45">
        <v>994526.38399999996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141</v>
      </c>
      <c r="C13" s="72"/>
      <c r="D13" s="72"/>
      <c r="E13" s="45">
        <v>32399.4126</v>
      </c>
      <c r="F13" s="17" t="s">
        <v>4</v>
      </c>
      <c r="G13" s="9">
        <v>73352</v>
      </c>
      <c r="H13" s="17" t="s">
        <v>4</v>
      </c>
      <c r="I13" s="2"/>
    </row>
    <row r="14" spans="1:9" x14ac:dyDescent="0.25">
      <c r="A14" s="2"/>
      <c r="B14" s="71" t="s">
        <v>142</v>
      </c>
      <c r="C14" s="72"/>
      <c r="D14" s="72"/>
      <c r="E14" s="45">
        <v>22648206.527599998</v>
      </c>
      <c r="F14" s="17" t="s">
        <v>4</v>
      </c>
      <c r="G14" s="9">
        <v>21449374</v>
      </c>
      <c r="H14" s="17" t="s">
        <v>4</v>
      </c>
      <c r="I14" s="2"/>
    </row>
    <row r="15" spans="1:9" x14ac:dyDescent="0.25">
      <c r="A15" s="2"/>
      <c r="B15" s="71" t="s">
        <v>143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144</v>
      </c>
      <c r="C16" s="72"/>
      <c r="D16" s="72"/>
      <c r="E16" s="45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71" t="s">
        <v>145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-2149088.1155999973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-2186697.1576229976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-25051177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-25051176.880952381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-0.1190476194024086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0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8</v>
      </c>
      <c r="E10" s="9">
        <v>929060</v>
      </c>
      <c r="F10" s="9">
        <f>E10/D10</f>
        <v>116132.5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50</v>
      </c>
      <c r="E11" s="9">
        <v>35532</v>
      </c>
      <c r="F11" s="9">
        <f t="shared" ref="F11:F30" si="0">E11/D11</f>
        <v>710.64</v>
      </c>
      <c r="G11" s="17" t="s">
        <v>4</v>
      </c>
      <c r="H11" s="2"/>
    </row>
    <row r="12" spans="1:8" ht="26.25" x14ac:dyDescent="0.25">
      <c r="A12" s="2"/>
      <c r="B12" s="46" t="s">
        <v>120</v>
      </c>
      <c r="C12" s="22">
        <v>2016</v>
      </c>
      <c r="D12" s="22">
        <v>50</v>
      </c>
      <c r="E12" s="9">
        <v>44415</v>
      </c>
      <c r="F12" s="9">
        <f t="shared" si="0"/>
        <v>888.3</v>
      </c>
      <c r="G12" s="17" t="s">
        <v>4</v>
      </c>
      <c r="H12" s="2"/>
    </row>
    <row r="13" spans="1:8" ht="26.25" x14ac:dyDescent="0.25">
      <c r="A13" s="2"/>
      <c r="B13" s="46" t="s">
        <v>121</v>
      </c>
      <c r="C13" s="22">
        <v>2016</v>
      </c>
      <c r="D13" s="22">
        <v>30</v>
      </c>
      <c r="E13" s="9">
        <v>365028</v>
      </c>
      <c r="F13" s="9">
        <f t="shared" si="0"/>
        <v>12167.6</v>
      </c>
      <c r="G13" s="17" t="s">
        <v>4</v>
      </c>
      <c r="H13" s="2"/>
    </row>
    <row r="14" spans="1:8" ht="26.25" x14ac:dyDescent="0.25">
      <c r="A14" s="2"/>
      <c r="B14" s="46" t="s">
        <v>122</v>
      </c>
      <c r="C14" s="22">
        <v>2016</v>
      </c>
      <c r="D14" s="22">
        <v>10</v>
      </c>
      <c r="E14" s="9">
        <v>47167</v>
      </c>
      <c r="F14" s="9">
        <f t="shared" si="0"/>
        <v>4716.7</v>
      </c>
      <c r="G14" s="17" t="s">
        <v>4</v>
      </c>
      <c r="H14" s="2"/>
    </row>
    <row r="15" spans="1:8" x14ac:dyDescent="0.25">
      <c r="A15" s="2"/>
      <c r="B15" s="46" t="s">
        <v>123</v>
      </c>
      <c r="C15" s="22">
        <v>2016</v>
      </c>
      <c r="D15" s="22">
        <v>75</v>
      </c>
      <c r="E15" s="9">
        <v>7930</v>
      </c>
      <c r="F15" s="9">
        <f t="shared" si="0"/>
        <v>105.73333333333333</v>
      </c>
      <c r="G15" s="17" t="s">
        <v>4</v>
      </c>
      <c r="H15" s="2"/>
    </row>
    <row r="16" spans="1:8" x14ac:dyDescent="0.25">
      <c r="A16" s="2"/>
      <c r="B16" s="46" t="s">
        <v>124</v>
      </c>
      <c r="C16" s="22">
        <v>2016</v>
      </c>
      <c r="D16" s="22">
        <v>75</v>
      </c>
      <c r="E16" s="9">
        <v>1134760</v>
      </c>
      <c r="F16" s="9">
        <f t="shared" si="0"/>
        <v>15130.133333333333</v>
      </c>
      <c r="G16" s="17" t="s">
        <v>4</v>
      </c>
      <c r="H16" s="2"/>
    </row>
    <row r="17" spans="1:8" x14ac:dyDescent="0.25">
      <c r="A17" s="2"/>
      <c r="B17" s="46" t="s">
        <v>125</v>
      </c>
      <c r="C17" s="22">
        <v>2016</v>
      </c>
      <c r="D17" s="22">
        <v>25</v>
      </c>
      <c r="E17" s="9">
        <v>86445</v>
      </c>
      <c r="F17" s="9">
        <f t="shared" si="0"/>
        <v>3457.8</v>
      </c>
      <c r="G17" s="17" t="s">
        <v>4</v>
      </c>
      <c r="H17" s="2"/>
    </row>
    <row r="18" spans="1:8" ht="26.25" x14ac:dyDescent="0.25">
      <c r="A18" s="2"/>
      <c r="B18" s="46" t="s">
        <v>126</v>
      </c>
      <c r="C18" s="22">
        <v>2016</v>
      </c>
      <c r="D18" s="22">
        <v>25</v>
      </c>
      <c r="E18" s="9">
        <v>138933</v>
      </c>
      <c r="F18" s="9">
        <f t="shared" si="0"/>
        <v>5557.32</v>
      </c>
      <c r="G18" s="17" t="s">
        <v>4</v>
      </c>
      <c r="H18" s="2"/>
    </row>
    <row r="19" spans="1:8" x14ac:dyDescent="0.25">
      <c r="A19" s="2"/>
      <c r="B19" s="46" t="s">
        <v>127</v>
      </c>
      <c r="C19" s="22">
        <v>2016</v>
      </c>
      <c r="D19" s="22">
        <v>10</v>
      </c>
      <c r="E19" s="9">
        <v>108059</v>
      </c>
      <c r="F19" s="9">
        <f t="shared" si="0"/>
        <v>10805.9</v>
      </c>
      <c r="G19" s="17" t="s">
        <v>4</v>
      </c>
      <c r="H19" s="2"/>
    </row>
    <row r="20" spans="1:8" x14ac:dyDescent="0.25">
      <c r="A20" s="2"/>
      <c r="B20" s="46" t="s">
        <v>128</v>
      </c>
      <c r="C20" s="22">
        <v>2016</v>
      </c>
      <c r="D20" s="22">
        <v>10</v>
      </c>
      <c r="E20" s="9">
        <v>54966</v>
      </c>
      <c r="F20" s="9">
        <f t="shared" si="0"/>
        <v>5496.6</v>
      </c>
      <c r="G20" s="17" t="s">
        <v>4</v>
      </c>
      <c r="H20" s="2"/>
    </row>
    <row r="21" spans="1:8" ht="26.25" x14ac:dyDescent="0.25">
      <c r="A21" s="2"/>
      <c r="B21" s="46" t="s">
        <v>129</v>
      </c>
      <c r="C21" s="22">
        <v>2016</v>
      </c>
      <c r="D21" s="22">
        <v>50</v>
      </c>
      <c r="E21" s="9">
        <v>156807</v>
      </c>
      <c r="F21" s="9">
        <f t="shared" si="0"/>
        <v>3136.14</v>
      </c>
      <c r="G21" s="17" t="s">
        <v>4</v>
      </c>
      <c r="H21" s="2"/>
    </row>
    <row r="22" spans="1:8" ht="26.25" x14ac:dyDescent="0.25">
      <c r="A22" s="2"/>
      <c r="B22" s="46" t="s">
        <v>130</v>
      </c>
      <c r="C22" s="22">
        <v>2016</v>
      </c>
      <c r="D22" s="22">
        <v>15</v>
      </c>
      <c r="E22" s="9">
        <v>179207</v>
      </c>
      <c r="F22" s="9">
        <f t="shared" si="0"/>
        <v>11947.133333333333</v>
      </c>
      <c r="G22" s="17" t="s">
        <v>4</v>
      </c>
      <c r="H22" s="2"/>
    </row>
    <row r="23" spans="1:8" ht="26.25" x14ac:dyDescent="0.25">
      <c r="A23" s="2"/>
      <c r="B23" s="46" t="s">
        <v>131</v>
      </c>
      <c r="C23" s="22">
        <v>2016</v>
      </c>
      <c r="D23" s="22">
        <v>100</v>
      </c>
      <c r="E23" s="9">
        <v>260943</v>
      </c>
      <c r="F23" s="9">
        <f t="shared" si="0"/>
        <v>2609.4299999999998</v>
      </c>
      <c r="G23" s="17" t="s">
        <v>4</v>
      </c>
      <c r="H23" s="2"/>
    </row>
    <row r="24" spans="1:8" x14ac:dyDescent="0.25">
      <c r="A24" s="2"/>
      <c r="B24" s="46" t="s">
        <v>132</v>
      </c>
      <c r="C24" s="22">
        <v>2016</v>
      </c>
      <c r="D24" s="22">
        <v>75</v>
      </c>
      <c r="E24" s="9">
        <v>2432342</v>
      </c>
      <c r="F24" s="9">
        <f t="shared" si="0"/>
        <v>32431.226666666666</v>
      </c>
      <c r="G24" s="17" t="s">
        <v>4</v>
      </c>
      <c r="H24" s="2"/>
    </row>
    <row r="25" spans="1:8" x14ac:dyDescent="0.25">
      <c r="A25" s="2"/>
      <c r="B25" s="46" t="s">
        <v>133</v>
      </c>
      <c r="C25" s="22">
        <v>2016</v>
      </c>
      <c r="D25" s="22">
        <v>75</v>
      </c>
      <c r="E25" s="9">
        <v>311442</v>
      </c>
      <c r="F25" s="9">
        <f t="shared" si="0"/>
        <v>4152.5600000000004</v>
      </c>
      <c r="G25" s="17" t="s">
        <v>4</v>
      </c>
      <c r="H25" s="2"/>
    </row>
    <row r="26" spans="1:8" x14ac:dyDescent="0.25">
      <c r="A26" s="2"/>
      <c r="B26" s="46" t="s">
        <v>134</v>
      </c>
      <c r="C26" s="22">
        <v>2016</v>
      </c>
      <c r="D26" s="22">
        <v>75</v>
      </c>
      <c r="E26" s="9">
        <v>740683</v>
      </c>
      <c r="F26" s="9">
        <f t="shared" si="0"/>
        <v>9875.7733333333326</v>
      </c>
      <c r="G26" s="17" t="s">
        <v>4</v>
      </c>
      <c r="H26" s="2"/>
    </row>
    <row r="27" spans="1:8" x14ac:dyDescent="0.25">
      <c r="A27" s="2"/>
      <c r="B27" s="46" t="s">
        <v>134</v>
      </c>
      <c r="C27" s="22">
        <v>2016</v>
      </c>
      <c r="D27" s="22">
        <v>75</v>
      </c>
      <c r="E27" s="9">
        <v>586232</v>
      </c>
      <c r="F27" s="9">
        <f t="shared" si="0"/>
        <v>7816.4266666666663</v>
      </c>
      <c r="G27" s="17" t="s">
        <v>4</v>
      </c>
      <c r="H27" s="2"/>
    </row>
    <row r="28" spans="1:8" x14ac:dyDescent="0.25">
      <c r="A28" s="2"/>
      <c r="B28" s="46" t="s">
        <v>135</v>
      </c>
      <c r="C28" s="22">
        <v>2016</v>
      </c>
      <c r="D28" s="22">
        <v>75</v>
      </c>
      <c r="E28" s="9">
        <v>1141829</v>
      </c>
      <c r="F28" s="9">
        <f t="shared" si="0"/>
        <v>15224.386666666667</v>
      </c>
      <c r="G28" s="17" t="s">
        <v>4</v>
      </c>
      <c r="H28" s="2"/>
    </row>
    <row r="29" spans="1:8" x14ac:dyDescent="0.25">
      <c r="A29" s="2"/>
      <c r="B29" s="46" t="s">
        <v>136</v>
      </c>
      <c r="C29" s="22">
        <v>2016</v>
      </c>
      <c r="D29" s="22">
        <v>75</v>
      </c>
      <c r="E29" s="9">
        <v>2645417</v>
      </c>
      <c r="F29" s="9">
        <f t="shared" si="0"/>
        <v>35272.226666666669</v>
      </c>
      <c r="G29" s="17" t="s">
        <v>4</v>
      </c>
      <c r="H29" s="2"/>
    </row>
    <row r="30" spans="1:8" x14ac:dyDescent="0.25">
      <c r="A30" s="2"/>
      <c r="B30" s="46" t="s">
        <v>137</v>
      </c>
      <c r="C30" s="22">
        <v>2016</v>
      </c>
      <c r="D30" s="22">
        <v>75</v>
      </c>
      <c r="E30" s="9">
        <v>2232161</v>
      </c>
      <c r="F30" s="9">
        <f t="shared" si="0"/>
        <v>29762.146666666667</v>
      </c>
      <c r="G30" s="17" t="s">
        <v>4</v>
      </c>
      <c r="H30" s="2"/>
    </row>
    <row r="31" spans="1:8" x14ac:dyDescent="0.25">
      <c r="A31" s="2"/>
      <c r="B31" s="83" t="s">
        <v>54</v>
      </c>
      <c r="C31" s="84"/>
      <c r="D31" s="84"/>
      <c r="E31" s="85"/>
      <c r="F31" s="15">
        <f>SUM(F10:F30)</f>
        <v>327396.6766666667</v>
      </c>
      <c r="G31" s="16" t="s">
        <v>4</v>
      </c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</sheetData>
  <sheetProtection password="DFE9" sheet="1" objects="1" scenarios="1"/>
  <mergeCells count="4">
    <mergeCell ref="B31:E3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156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21924807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23393000</v>
      </c>
      <c r="H10" s="17" t="s">
        <v>4</v>
      </c>
      <c r="I10" s="2"/>
    </row>
    <row r="11" spans="1:9" x14ac:dyDescent="0.25">
      <c r="A11" s="2"/>
      <c r="B11" s="83" t="s">
        <v>157</v>
      </c>
      <c r="C11" s="84"/>
      <c r="D11" s="84"/>
      <c r="E11" s="84"/>
      <c r="F11" s="85"/>
      <c r="G11" s="15">
        <f>G9-G10</f>
        <v>-1468193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158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954934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900000</v>
      </c>
      <c r="H16" s="17" t="s">
        <v>4</v>
      </c>
      <c r="I16" s="2"/>
    </row>
    <row r="17" spans="1:9" x14ac:dyDescent="0.25">
      <c r="A17" s="2"/>
      <c r="B17" s="83" t="s">
        <v>158</v>
      </c>
      <c r="C17" s="84"/>
      <c r="D17" s="84"/>
      <c r="E17" s="84"/>
      <c r="F17" s="85"/>
      <c r="G17" s="15">
        <f>G15-G16</f>
        <v>54934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159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470085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1550000</v>
      </c>
      <c r="H22" s="17" t="s">
        <v>4</v>
      </c>
      <c r="I22" s="2"/>
    </row>
    <row r="23" spans="1:9" x14ac:dyDescent="0.25">
      <c r="A23" s="2"/>
      <c r="B23" s="83" t="s">
        <v>159</v>
      </c>
      <c r="C23" s="84"/>
      <c r="D23" s="84"/>
      <c r="E23" s="84"/>
      <c r="F23" s="85"/>
      <c r="G23" s="15">
        <f>G21-G22</f>
        <v>-1079915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2016'!F31</f>
        <v>327396.6766666667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747333.33333333337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-419936.65666666668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64446508.288212389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12974272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3983212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424719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1473333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18855536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204680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204680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-5386479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-11189482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-2503046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-19079007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-18791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835001.28821238875</v>
      </c>
      <c r="F30" s="20" t="s">
        <v>4</v>
      </c>
      <c r="G30" s="12">
        <f>-$E$30</f>
        <v>-835001.28821238875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61460842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2150665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63611507</v>
      </c>
      <c r="F35" s="20" t="s">
        <v>4</v>
      </c>
      <c r="G35" s="12">
        <f>-E35</f>
        <v>-63611507</v>
      </c>
      <c r="H35" s="20" t="s">
        <v>4</v>
      </c>
      <c r="I35" s="2"/>
    </row>
    <row r="36" spans="1:9" x14ac:dyDescent="0.25">
      <c r="A36" s="2"/>
      <c r="B36" s="83" t="s">
        <v>152</v>
      </c>
      <c r="C36" s="84"/>
      <c r="D36" s="84"/>
      <c r="E36" s="84"/>
      <c r="F36" s="85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150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151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146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164</v>
      </c>
      <c r="C16" s="77"/>
      <c r="D16" s="77"/>
      <c r="E16" s="78"/>
      <c r="F16" s="90" t="s">
        <v>147</v>
      </c>
      <c r="G16" s="90"/>
      <c r="H16" s="2"/>
    </row>
    <row r="17" spans="1:8" x14ac:dyDescent="0.25">
      <c r="A17" s="2"/>
      <c r="B17" s="71" t="s">
        <v>161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148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149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2018-08-10T09:01:33Z</dcterms:modified>
</cp:coreProperties>
</file>