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4" i="22" l="1"/>
  <c r="G18" i="19"/>
  <c r="G19" i="19" s="1"/>
  <c r="E15" i="22" s="1"/>
  <c r="G15" i="22" l="1"/>
  <c r="E23" i="22"/>
  <c r="E27" i="22" s="1"/>
  <c r="E15" i="13"/>
  <c r="F11" i="11"/>
  <c r="F32" i="11"/>
  <c r="G23" i="22" l="1"/>
  <c r="G30" i="13"/>
  <c r="E35" i="13" l="1"/>
  <c r="G35" i="13" s="1"/>
  <c r="E27" i="13"/>
  <c r="E19" i="13"/>
  <c r="G11" i="12"/>
  <c r="G23" i="12"/>
  <c r="G17" i="12"/>
  <c r="F10" i="11"/>
  <c r="F3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<sst xmlns="http://schemas.openxmlformats.org/spreadsheetml/2006/main" count="339" uniqueCount="155">
  <si>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</si>
  <si>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</si>
  <si>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</si>
  <si>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</si>
  <si>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</si>
  <si>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</si>
  <si>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</si>
  <si>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</si>
  <si>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</si>
  <si>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</si>
  <si>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</si>
  <si>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</si>
  <si>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</si>
  <si>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</si>
  <si>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</si>
  <si>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</si>
  <si>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</si>
  <si>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</si>
  <si>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</si>
  <si>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</si>
  <si>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</si>
  <si>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</si>
  <si>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</si>
  <si>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</si>
  <si>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</si>
  <si>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</si>
  <si>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</si>
  <si>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</si>
  <si>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</si>
  <si>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</si>
  <si>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</si>
  <si>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</si>
  <si>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</si>
  <si>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</si>
  <si>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</si>
  <si>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</si>
  <si>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</si>
  <si>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</si>
  <si>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</si>
  <si>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</si>
  <si>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</si>
  <si>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</si>
  <si>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</si>
  <si>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</si>
  <si>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</si>
  <si>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</si>
  <si>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</si>
  <si>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</si>
  <si>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</si>
  <si>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</si>
  <si>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</si>
  <si>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</si>
  <si>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</si>
  <si>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</si>
  <si>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</si>
  <si>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</si>
  <si>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</si>
  <si>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</si>
  <si>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</si>
  <si>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</si>
  <si>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</si>
  <si>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</si>
  <si>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</si>
  <si>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</si>
  <si>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</si>
  <si>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</si>
  <si>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</si>
  <si>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</si>
  <si>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</si>
  <si>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</si>
  <si>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</si>
  <si>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</si>
  <si>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</si>
  <si>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</si>
  <si>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</si>
  <si>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</si>
  <si>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</si>
  <si>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</si>
  <si>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</si>
  <si>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</si>
  <si>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</si>
  <si>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</si>
  <si>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</si>
  <si>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</si>
  <si>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</si>
  <si>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</si>
  <si>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</si>
  <si>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</si>
  <si>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</si>
  <si>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</si>
  <si>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</si>
  <si>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</si>
  <si>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</si>
  <si>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</si>
  <si>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</si>
  <si>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</si>
  <si>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</si>
  <si>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</si>
  <si>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</si>
  <si>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</si>
  <si>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</si>
  <si>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</si>
  <si>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</si>
  <si>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</si>
  <si>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</si>
  <si>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</si>
  <si>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</si>
  <si>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</si>
  <si>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</si>
  <si>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</si>
  <si>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</si>
  <si>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</si>
  <si>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</si>
  <si>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</si>
  <si>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</si>
  <si>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</si>
  <si>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</si>
  <si>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</si>
  <si>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Nødstrømsanlæg på vandværk</t>
  </si>
  <si>
    <t>Netværk til vandmålere</t>
  </si>
  <si>
    <t>Stik på ledningsnet, Konstruktioner</t>
  </si>
  <si>
    <t>Etageareal vandbehandlingsbygning</t>
  </si>
  <si>
    <t>Afregningsmålere, elektroniske ≤ Ø 110mm (Qn 10)</t>
  </si>
  <si>
    <t>Boring (inkl. etablering, forerør, filter og prøvepumpning)</t>
  </si>
  <si>
    <t>Administrationbygninger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</si>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</sst>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149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21899362.161408089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5675063.4080864592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8063397.1470456626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8976697.9637957048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-321489.10449985054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-241161.27009086747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144376.75835000107</v>
      </c>
      <c r="F15" s="8" t="s">
        <v>4</v>
      </c>
      <c r="G15" s="33">
        <f>E15*(1+E30/100)</f>
        <v>146903.35162112609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-161080.11333333334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3453738.9234611131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2526.5932711250189</v>
      </c>
      <c r="F23" s="8" t="s">
        <v>4</v>
      </c>
      <c r="G23" s="32">
        <f>SUM(G10:G15,G18:G22)*$E$30/100</f>
        <v>390239.70117926912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-249821.74966297412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-100013.83828169502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22046265.513029214</v>
      </c>
      <c r="F27" s="29" t="s">
        <v>4</v>
      </c>
      <c r="G27" s="37">
        <f>SUM(G10:G26)</f>
        <v>25632474.419320617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142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143</v>
      </c>
      <c r="C31" s="67"/>
      <c r="D31" s="68"/>
      <c r="E31" s="38">
        <v>0.75291771283621345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144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5577457.8949252665</v>
      </c>
      <c r="H9" s="17" t="s">
        <v>4</v>
      </c>
      <c r="I9" s="2"/>
    </row>
    <row r="10" spans="1:9" x14ac:dyDescent="0.25">
      <c r="A10" s="2"/>
      <c r="B10" s="74" t="s">
        <v>154</v>
      </c>
      <c r="C10" s="67"/>
      <c r="D10" s="67"/>
      <c r="E10" s="67"/>
      <c r="F10" s="68"/>
      <c r="G10" s="9">
        <v>123236.23620841012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7924714.6408311175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8822307.5811259989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22324480.116882384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127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128</v>
      </c>
      <c r="C11" s="67"/>
      <c r="D11" s="67"/>
      <c r="E11" s="93">
        <v>26276.767400000001</v>
      </c>
      <c r="F11" s="17" t="s">
        <v>4</v>
      </c>
      <c r="G11" s="9">
        <v>56468</v>
      </c>
      <c r="H11" s="17" t="s">
        <v>4</v>
      </c>
      <c r="I11" s="2"/>
    </row>
    <row r="12" spans="1:9" x14ac:dyDescent="0.25">
      <c r="A12" s="2"/>
      <c r="B12" s="66" t="s">
        <v>129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130</v>
      </c>
      <c r="C13" s="67"/>
      <c r="D13" s="67"/>
      <c r="E13" s="93">
        <v>32399.4126</v>
      </c>
      <c r="F13" s="17" t="s">
        <v>4</v>
      </c>
      <c r="G13" s="9">
        <v>45095</v>
      </c>
      <c r="H13" s="17" t="s">
        <v>4</v>
      </c>
      <c r="I13" s="2"/>
    </row>
    <row r="14" spans="1:9" x14ac:dyDescent="0.25">
      <c r="A14" s="2"/>
      <c r="B14" s="66" t="s">
        <v>131</v>
      </c>
      <c r="C14" s="67"/>
      <c r="D14" s="67"/>
      <c r="E14" s="93">
        <v>8652993.1999999993</v>
      </c>
      <c r="F14" s="17" t="s">
        <v>4</v>
      </c>
      <c r="G14" s="9">
        <v>8752000</v>
      </c>
      <c r="H14" s="17" t="s">
        <v>4</v>
      </c>
      <c r="I14" s="2"/>
    </row>
    <row r="15" spans="1:9" x14ac:dyDescent="0.25">
      <c r="A15" s="2"/>
      <c r="B15" s="66" t="s">
        <v>132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133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134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141893.62000000104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144376.75835000107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1219079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1219079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25</v>
      </c>
      <c r="E10" s="9">
        <v>375750</v>
      </c>
      <c r="F10" s="9">
        <f>E10/D10</f>
        <v>15030</v>
      </c>
      <c r="G10" s="17" t="s">
        <v>4</v>
      </c>
      <c r="H10" s="2"/>
    </row>
    <row r="11" spans="1:8" x14ac:dyDescent="0.25">
      <c r="A11" s="2"/>
      <c r="B11" s="94" t="s">
        <v>118</v>
      </c>
      <c r="C11" s="22">
        <v>2016</v>
      </c>
      <c r="D11" s="22">
        <v>25</v>
      </c>
      <c r="E11" s="9">
        <v>88093</v>
      </c>
      <c r="F11" s="9">
        <f t="shared" ref="F11:F32" si="0">E11/D11</f>
        <v>3523.72</v>
      </c>
      <c r="G11" s="17" t="s">
        <v>4</v>
      </c>
      <c r="H11" s="2"/>
    </row>
    <row r="12" spans="1:8" x14ac:dyDescent="0.25">
      <c r="A12" s="2"/>
      <c r="B12" s="94" t="s">
        <v>119</v>
      </c>
      <c r="C12" s="22">
        <v>2016</v>
      </c>
      <c r="D12" s="22">
        <v>10</v>
      </c>
      <c r="E12" s="9">
        <v>816210</v>
      </c>
      <c r="F12" s="9">
        <f t="shared" si="0"/>
        <v>81621</v>
      </c>
      <c r="G12" s="17" t="s">
        <v>4</v>
      </c>
      <c r="H12" s="2"/>
    </row>
    <row r="13" spans="1:8" x14ac:dyDescent="0.25">
      <c r="A13" s="2"/>
      <c r="B13" s="94" t="s">
        <v>120</v>
      </c>
      <c r="C13" s="22">
        <v>2016</v>
      </c>
      <c r="D13" s="22">
        <v>75</v>
      </c>
      <c r="E13" s="9">
        <v>11090</v>
      </c>
      <c r="F13" s="9">
        <f t="shared" si="0"/>
        <v>147.86666666666667</v>
      </c>
      <c r="G13" s="17" t="s">
        <v>4</v>
      </c>
      <c r="H13" s="2"/>
    </row>
    <row r="14" spans="1:8" x14ac:dyDescent="0.25">
      <c r="A14" s="2"/>
      <c r="B14" s="94" t="s">
        <v>120</v>
      </c>
      <c r="C14" s="22">
        <v>2016</v>
      </c>
      <c r="D14" s="22">
        <v>75</v>
      </c>
      <c r="E14" s="9">
        <v>12229</v>
      </c>
      <c r="F14" s="9">
        <f t="shared" si="0"/>
        <v>163.05333333333334</v>
      </c>
      <c r="G14" s="17" t="s">
        <v>4</v>
      </c>
      <c r="H14" s="2"/>
    </row>
    <row r="15" spans="1:8" x14ac:dyDescent="0.25">
      <c r="A15" s="2"/>
      <c r="B15" s="94" t="s">
        <v>120</v>
      </c>
      <c r="C15" s="22">
        <v>2016</v>
      </c>
      <c r="D15" s="22">
        <v>75</v>
      </c>
      <c r="E15" s="9">
        <v>4496</v>
      </c>
      <c r="F15" s="9">
        <f t="shared" si="0"/>
        <v>59.946666666666665</v>
      </c>
      <c r="G15" s="17" t="s">
        <v>4</v>
      </c>
      <c r="H15" s="2"/>
    </row>
    <row r="16" spans="1:8" x14ac:dyDescent="0.25">
      <c r="A16" s="2"/>
      <c r="B16" s="94" t="s">
        <v>120</v>
      </c>
      <c r="C16" s="22">
        <v>2016</v>
      </c>
      <c r="D16" s="22">
        <v>75</v>
      </c>
      <c r="E16" s="9">
        <v>13981</v>
      </c>
      <c r="F16" s="9">
        <f t="shared" si="0"/>
        <v>186.41333333333333</v>
      </c>
      <c r="G16" s="17" t="s">
        <v>4</v>
      </c>
      <c r="H16" s="2"/>
    </row>
    <row r="17" spans="1:8" x14ac:dyDescent="0.25">
      <c r="A17" s="2"/>
      <c r="B17" s="94" t="s">
        <v>120</v>
      </c>
      <c r="C17" s="22">
        <v>2016</v>
      </c>
      <c r="D17" s="22">
        <v>75</v>
      </c>
      <c r="E17" s="9">
        <v>8235</v>
      </c>
      <c r="F17" s="9">
        <f t="shared" si="0"/>
        <v>109.8</v>
      </c>
      <c r="G17" s="17" t="s">
        <v>4</v>
      </c>
      <c r="H17" s="2"/>
    </row>
    <row r="18" spans="1:8" x14ac:dyDescent="0.25">
      <c r="A18" s="2"/>
      <c r="B18" s="94" t="s">
        <v>120</v>
      </c>
      <c r="C18" s="22">
        <v>2016</v>
      </c>
      <c r="D18" s="22">
        <v>75</v>
      </c>
      <c r="E18" s="9">
        <v>8806</v>
      </c>
      <c r="F18" s="9">
        <f t="shared" si="0"/>
        <v>117.41333333333333</v>
      </c>
      <c r="G18" s="17" t="s">
        <v>4</v>
      </c>
      <c r="H18" s="2"/>
    </row>
    <row r="19" spans="1:8" x14ac:dyDescent="0.25">
      <c r="A19" s="2"/>
      <c r="B19" s="94" t="s">
        <v>120</v>
      </c>
      <c r="C19" s="22">
        <v>2016</v>
      </c>
      <c r="D19" s="22">
        <v>75</v>
      </c>
      <c r="E19" s="9">
        <v>27964</v>
      </c>
      <c r="F19" s="9">
        <f t="shared" si="0"/>
        <v>372.85333333333335</v>
      </c>
      <c r="G19" s="17" t="s">
        <v>4</v>
      </c>
      <c r="H19" s="2"/>
    </row>
    <row r="20" spans="1:8" x14ac:dyDescent="0.25">
      <c r="A20" s="2"/>
      <c r="B20" s="94" t="s">
        <v>120</v>
      </c>
      <c r="C20" s="22">
        <v>2016</v>
      </c>
      <c r="D20" s="22">
        <v>75</v>
      </c>
      <c r="E20" s="9">
        <v>24462</v>
      </c>
      <c r="F20" s="9">
        <f t="shared" si="0"/>
        <v>326.16000000000003</v>
      </c>
      <c r="G20" s="17" t="s">
        <v>4</v>
      </c>
      <c r="H20" s="2"/>
    </row>
    <row r="21" spans="1:8" x14ac:dyDescent="0.25">
      <c r="A21" s="2"/>
      <c r="B21" s="94" t="s">
        <v>120</v>
      </c>
      <c r="C21" s="22">
        <v>2016</v>
      </c>
      <c r="D21" s="22">
        <v>75</v>
      </c>
      <c r="E21" s="9">
        <v>18169</v>
      </c>
      <c r="F21" s="9">
        <f t="shared" si="0"/>
        <v>242.25333333333333</v>
      </c>
      <c r="G21" s="17" t="s">
        <v>4</v>
      </c>
      <c r="H21" s="2"/>
    </row>
    <row r="22" spans="1:8" x14ac:dyDescent="0.25">
      <c r="A22" s="2"/>
      <c r="B22" s="94" t="s">
        <v>120</v>
      </c>
      <c r="C22" s="22">
        <v>2016</v>
      </c>
      <c r="D22" s="22">
        <v>75</v>
      </c>
      <c r="E22" s="9">
        <v>4908</v>
      </c>
      <c r="F22" s="9">
        <f t="shared" si="0"/>
        <v>65.44</v>
      </c>
      <c r="G22" s="17" t="s">
        <v>4</v>
      </c>
      <c r="H22" s="2"/>
    </row>
    <row r="23" spans="1:8" x14ac:dyDescent="0.25">
      <c r="A23" s="2"/>
      <c r="B23" s="94" t="s">
        <v>121</v>
      </c>
      <c r="C23" s="22">
        <v>2016</v>
      </c>
      <c r="D23" s="22">
        <v>75</v>
      </c>
      <c r="E23" s="9">
        <v>468391</v>
      </c>
      <c r="F23" s="9">
        <f t="shared" si="0"/>
        <v>6245.2133333333331</v>
      </c>
      <c r="G23" s="17" t="s">
        <v>4</v>
      </c>
      <c r="H23" s="2"/>
    </row>
    <row r="24" spans="1:8" ht="26.25" x14ac:dyDescent="0.25">
      <c r="A24" s="2"/>
      <c r="B24" s="94" t="s">
        <v>122</v>
      </c>
      <c r="C24" s="22">
        <v>2016</v>
      </c>
      <c r="D24" s="22">
        <v>10</v>
      </c>
      <c r="E24" s="9">
        <v>3128205</v>
      </c>
      <c r="F24" s="9">
        <f t="shared" si="0"/>
        <v>312820.5</v>
      </c>
      <c r="G24" s="17" t="s">
        <v>4</v>
      </c>
      <c r="H24" s="2"/>
    </row>
    <row r="25" spans="1:8" x14ac:dyDescent="0.25">
      <c r="A25" s="2"/>
      <c r="B25" s="94" t="s">
        <v>120</v>
      </c>
      <c r="C25" s="22">
        <v>2016</v>
      </c>
      <c r="D25" s="22">
        <v>50</v>
      </c>
      <c r="E25" s="9">
        <v>378713</v>
      </c>
      <c r="F25" s="9">
        <f t="shared" si="0"/>
        <v>7574.26</v>
      </c>
      <c r="G25" s="17" t="s">
        <v>4</v>
      </c>
      <c r="H25" s="2"/>
    </row>
    <row r="26" spans="1:8" ht="26.25" x14ac:dyDescent="0.25">
      <c r="A26" s="2"/>
      <c r="B26" s="94" t="s">
        <v>123</v>
      </c>
      <c r="C26" s="22">
        <v>2016</v>
      </c>
      <c r="D26" s="22">
        <v>10</v>
      </c>
      <c r="E26" s="9">
        <v>55028</v>
      </c>
      <c r="F26" s="9">
        <f t="shared" si="0"/>
        <v>5502.8</v>
      </c>
      <c r="G26" s="17" t="s">
        <v>4</v>
      </c>
      <c r="H26" s="2"/>
    </row>
    <row r="27" spans="1:8" x14ac:dyDescent="0.25">
      <c r="A27" s="2"/>
      <c r="B27" s="94" t="s">
        <v>124</v>
      </c>
      <c r="C27" s="22">
        <v>2016</v>
      </c>
      <c r="D27" s="22">
        <v>20</v>
      </c>
      <c r="E27" s="9">
        <v>69573</v>
      </c>
      <c r="F27" s="9">
        <f t="shared" si="0"/>
        <v>3478.65</v>
      </c>
      <c r="G27" s="17" t="s">
        <v>4</v>
      </c>
      <c r="H27" s="2"/>
    </row>
    <row r="28" spans="1:8" x14ac:dyDescent="0.25">
      <c r="A28" s="2"/>
      <c r="B28" s="94" t="s">
        <v>124</v>
      </c>
      <c r="C28" s="22">
        <v>2016</v>
      </c>
      <c r="D28" s="22">
        <v>20</v>
      </c>
      <c r="E28" s="9">
        <v>46197</v>
      </c>
      <c r="F28" s="9">
        <f t="shared" si="0"/>
        <v>2309.85</v>
      </c>
      <c r="G28" s="17" t="s">
        <v>4</v>
      </c>
      <c r="H28" s="2"/>
    </row>
    <row r="29" spans="1:8" x14ac:dyDescent="0.25">
      <c r="A29" s="2"/>
      <c r="B29" s="94" t="s">
        <v>125</v>
      </c>
      <c r="C29" s="22">
        <v>2016</v>
      </c>
      <c r="D29" s="22">
        <v>50</v>
      </c>
      <c r="E29" s="9">
        <v>207867</v>
      </c>
      <c r="F29" s="9">
        <f t="shared" si="0"/>
        <v>4157.34</v>
      </c>
      <c r="G29" s="17" t="s">
        <v>4</v>
      </c>
      <c r="H29" s="2"/>
    </row>
    <row r="30" spans="1:8" x14ac:dyDescent="0.25">
      <c r="A30" s="2"/>
      <c r="B30" s="94" t="s">
        <v>125</v>
      </c>
      <c r="C30" s="22">
        <v>2016</v>
      </c>
      <c r="D30" s="22">
        <v>50</v>
      </c>
      <c r="E30" s="9">
        <v>72822</v>
      </c>
      <c r="F30" s="9">
        <f t="shared" si="0"/>
        <v>1456.44</v>
      </c>
      <c r="G30" s="17" t="s">
        <v>4</v>
      </c>
      <c r="H30" s="2"/>
    </row>
    <row r="31" spans="1:8" x14ac:dyDescent="0.25">
      <c r="A31" s="2"/>
      <c r="B31" s="94" t="s">
        <v>125</v>
      </c>
      <c r="C31" s="22">
        <v>2016</v>
      </c>
      <c r="D31" s="22">
        <v>50</v>
      </c>
      <c r="E31" s="9">
        <v>4993</v>
      </c>
      <c r="F31" s="9">
        <f t="shared" si="0"/>
        <v>99.86</v>
      </c>
      <c r="G31" s="17" t="s">
        <v>4</v>
      </c>
      <c r="H31" s="2"/>
    </row>
    <row r="32" spans="1:8" x14ac:dyDescent="0.25">
      <c r="A32" s="2"/>
      <c r="B32" s="94" t="s">
        <v>126</v>
      </c>
      <c r="C32" s="22">
        <v>2016</v>
      </c>
      <c r="D32" s="22">
        <v>50</v>
      </c>
      <c r="E32" s="9">
        <v>232315</v>
      </c>
      <c r="F32" s="9">
        <f t="shared" si="0"/>
        <v>4646.3</v>
      </c>
      <c r="G32" s="17" t="s">
        <v>4</v>
      </c>
      <c r="H32" s="2"/>
    </row>
    <row r="33" spans="1:8" x14ac:dyDescent="0.25">
      <c r="A33" s="2"/>
      <c r="B33" s="78" t="s">
        <v>54</v>
      </c>
      <c r="C33" s="79"/>
      <c r="D33" s="79"/>
      <c r="E33" s="80"/>
      <c r="F33" s="15">
        <f>SUM(F10:F32)</f>
        <v>450257.1333333333</v>
      </c>
      <c r="G33" s="16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145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8889682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9240400</v>
      </c>
      <c r="H10" s="17" t="s">
        <v>4</v>
      </c>
      <c r="I10" s="2"/>
    </row>
    <row r="11" spans="1:9" x14ac:dyDescent="0.25">
      <c r="A11" s="2"/>
      <c r="B11" s="78" t="s">
        <v>146</v>
      </c>
      <c r="C11" s="79"/>
      <c r="D11" s="79"/>
      <c r="E11" s="79"/>
      <c r="F11" s="80"/>
      <c r="G11" s="15">
        <f>G9-G10</f>
        <v>-350718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147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562797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509314</v>
      </c>
      <c r="H16" s="17" t="s">
        <v>4</v>
      </c>
      <c r="I16" s="2"/>
    </row>
    <row r="17" spans="1:9" x14ac:dyDescent="0.25">
      <c r="A17" s="2"/>
      <c r="B17" s="78" t="s">
        <v>147</v>
      </c>
      <c r="C17" s="79"/>
      <c r="D17" s="79"/>
      <c r="E17" s="79"/>
      <c r="F17" s="80"/>
      <c r="G17" s="15">
        <f>G15-G16</f>
        <v>53483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148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131215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132550</v>
      </c>
      <c r="H22" s="17" t="s">
        <v>4</v>
      </c>
      <c r="I22" s="2"/>
    </row>
    <row r="23" spans="1:9" x14ac:dyDescent="0.25">
      <c r="A23" s="2"/>
      <c r="B23" s="78" t="s">
        <v>148</v>
      </c>
      <c r="C23" s="79"/>
      <c r="D23" s="79"/>
      <c r="E23" s="79"/>
      <c r="F23" s="80"/>
      <c r="G23" s="15">
        <f>G21-G22</f>
        <v>-1335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2016'!F33</f>
        <v>450257.1333333333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312767.24666666664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137489.88666666666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24467995.923461113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5602845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649403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-102617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712556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6862187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400468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400468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-697000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-6078497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-1288000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-8063497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-800842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1359057</v>
      </c>
      <c r="F30" s="20" t="s">
        <v>4</v>
      </c>
      <c r="G30" s="12">
        <f>-$E$30</f>
        <v>-1359057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19124200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531000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19655200</v>
      </c>
      <c r="F35" s="20" t="s">
        <v>4</v>
      </c>
      <c r="G35" s="12">
        <f>-E35</f>
        <v>-19655200</v>
      </c>
      <c r="H35" s="20" t="s">
        <v>4</v>
      </c>
      <c r="I35" s="2"/>
    </row>
    <row r="36" spans="1:9" x14ac:dyDescent="0.25">
      <c r="A36" s="2"/>
      <c r="B36" s="78" t="s">
        <v>141</v>
      </c>
      <c r="C36" s="79"/>
      <c r="D36" s="79"/>
      <c r="E36" s="79"/>
      <c r="F36" s="80"/>
      <c r="G36" s="15">
        <f>$G$9+$G$28+$G$30+$G$35</f>
        <v>3453738.9234611131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140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135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153</v>
      </c>
      <c r="C16" s="72"/>
      <c r="D16" s="72"/>
      <c r="E16" s="73"/>
      <c r="F16" s="85" t="s">
        <v>136</v>
      </c>
      <c r="G16" s="85"/>
      <c r="H16" s="2"/>
    </row>
    <row r="17" spans="1:8" x14ac:dyDescent="0.25">
      <c r="A17" s="2"/>
      <c r="B17" s="66" t="s">
        <v>150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137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138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2018-08-10T11:16:03Z</dcterms:modified>
</cp:coreProperties>
</file>