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71" i="11" l="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72" i="11"/>
  <c r="G23" i="22" l="1"/>
  <c r="G30" i="13"/>
  <c r="E35" i="13" l="1"/>
  <c r="G35" i="13" s="1"/>
  <c r="E27" i="13"/>
  <c r="E19" i="13"/>
  <c r="G11" i="12"/>
  <c r="G23" i="12"/>
  <c r="G17" i="12"/>
  <c r="F10" i="11"/>
  <c r="F73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<sst xmlns="http://schemas.openxmlformats.org/spreadsheetml/2006/main" count="419" uniqueCount="156">
  <si>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</si>
  <si>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</si>
  <si>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</si>
  <si>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</si>
  <si>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</si>
  <si>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</si>
  <si>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</si>
  <si>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</si>
  <si>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</si>
  <si>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</si>
  <si>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</si>
  <si>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</si>
  <si>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</si>
  <si>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</si>
  <si>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</si>
  <si>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</si>
  <si>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</si>
  <si>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</si>
  <si>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</si>
  <si>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</si>
  <si>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</si>
  <si>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</si>
  <si>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</si>
  <si>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</si>
  <si>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</si>
  <si>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</si>
  <si>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</si>
  <si>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</si>
  <si>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</si>
  <si>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</si>
  <si>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</si>
  <si>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</si>
  <si>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</si>
  <si>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</si>
  <si>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</si>
  <si>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</si>
  <si>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</si>
  <si>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</si>
  <si>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</si>
  <si>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</si>
  <si>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</si>
  <si>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</si>
  <si>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</si>
  <si>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</si>
  <si>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</si>
  <si>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</si>
  <si>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</si>
  <si>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</si>
  <si>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</si>
  <si>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</si>
  <si>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</si>
  <si>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</si>
  <si>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</si>
  <si>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</si>
  <si>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</si>
  <si>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</si>
  <si>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</si>
  <si>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</si>
  <si>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</si>
  <si>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</si>
  <si>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</si>
  <si>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</si>
  <si>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</si>
  <si>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</si>
  <si>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</si>
  <si>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</si>
  <si>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</si>
  <si>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</si>
  <si>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</si>
  <si>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</si>
  <si>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</si>
  <si>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</si>
  <si>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</si>
  <si>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</si>
  <si>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</si>
  <si>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</si>
  <si>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</si>
  <si>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</si>
  <si>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</si>
  <si>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</si>
  <si>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</si>
  <si>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</si>
  <si>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</si>
  <si>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</si>
  <si>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</si>
  <si>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</si>
  <si>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</si>
  <si>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</si>
  <si>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</si>
  <si>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</si>
  <si>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</si>
  <si>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</si>
  <si>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</si>
  <si>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</si>
  <si>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</si>
  <si>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</si>
  <si>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</si>
  <si>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</si>
  <si>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</si>
  <si>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</si>
  <si>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</si>
  <si>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</si>
  <si>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</si>
  <si>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</si>
  <si>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</si>
  <si>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</si>
  <si>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</si>
  <si>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</si>
  <si>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</si>
  <si>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</si>
  <si>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</si>
  <si>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</si>
  <si>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</si>
  <si>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</si>
  <si>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</si>
  <si>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</si>
  <si>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</si>
  <si>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</si>
  <si>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elektroniske ≤ Ø 110mm (Qn 10)</t>
  </si>
  <si>
    <t>Stik på ledningsnet, Konstruktioner</t>
  </si>
  <si>
    <t>Etageareal vandbehandlingsbygning</t>
  </si>
  <si>
    <t>Udpumpningsanlæg, rentvandspumper på vandværk</t>
  </si>
  <si>
    <t>Pumpestation (inkl. evt. hydrofor)/trykforøger, Konstruktioner</t>
  </si>
  <si>
    <t>Boring (inkl. etablering, forerør, filter og prøvepumpning)</t>
  </si>
  <si>
    <t>Ø110 mm &lt; Ledningsnet ≤ Ø 250 mm</t>
  </si>
  <si>
    <t>Ø 50mm &lt; Ledningsnet ≤ Ø110 mm</t>
  </si>
  <si>
    <t>Ledningsnet ≤ Ø50 mm</t>
  </si>
  <si>
    <t>Ø 250 mm &lt; Ledningsnet ≤ Ø 500mm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</si>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</sst>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150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72731211.368661419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17451913.961688142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33212015.667893231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24735221.282811176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153</v>
      </c>
      <c r="C13" s="41"/>
      <c r="D13" s="42"/>
      <c r="E13" s="31" t="s">
        <v>101</v>
      </c>
      <c r="F13" s="8" t="s">
        <v>4</v>
      </c>
      <c r="G13" s="32">
        <v>-1258894.791642565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152</v>
      </c>
      <c r="C14" s="41"/>
      <c r="D14" s="42"/>
      <c r="E14" s="31" t="s">
        <v>101</v>
      </c>
      <c r="F14" s="8" t="s">
        <v>4</v>
      </c>
      <c r="G14" s="32">
        <v>-1168930.9233445725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21246.317174499854</v>
      </c>
      <c r="F15" s="8" t="s">
        <v>4</v>
      </c>
      <c r="G15" s="33">
        <f>E15*(1+E30/100)</f>
        <v>21618.127725053604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-84439.319133331999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1586628.1194421053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136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371.81055055374748</v>
      </c>
      <c r="F23" s="8" t="s">
        <v>4</v>
      </c>
      <c r="G23" s="32">
        <f>SUM(G10:G15,G18:G22)*$E$30/100</f>
        <v>1277376.5081897834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-906615.88558856281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-571548.96525524778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222082.49559082891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72752829.496386468</v>
      </c>
      <c r="F27" s="29" t="s">
        <v>4</v>
      </c>
      <c r="G27" s="37">
        <f>SUM(G10:G26)</f>
        <v>74516426.278376073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143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144</v>
      </c>
      <c r="C31" s="67"/>
      <c r="D31" s="68"/>
      <c r="E31" s="38">
        <v>1.2095876107195347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145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17151758.193305299</v>
      </c>
      <c r="H9" s="17" t="s">
        <v>4</v>
      </c>
      <c r="I9" s="2"/>
    </row>
    <row r="10" spans="1:9" x14ac:dyDescent="0.25">
      <c r="A10" s="2"/>
      <c r="B10" s="74" t="s">
        <v>155</v>
      </c>
      <c r="C10" s="67"/>
      <c r="D10" s="67"/>
      <c r="E10" s="67"/>
      <c r="F10" s="68"/>
      <c r="G10" s="9">
        <v>1833906.5314775559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32640801.639207106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24309799.78654661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74102359.619059026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128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129</v>
      </c>
      <c r="C11" s="67"/>
      <c r="D11" s="67"/>
      <c r="E11" s="93">
        <v>62900.067999999999</v>
      </c>
      <c r="F11" s="17" t="s">
        <v>4</v>
      </c>
      <c r="G11" s="9">
        <v>68625.67</v>
      </c>
      <c r="H11" s="17" t="s">
        <v>4</v>
      </c>
      <c r="I11" s="2"/>
    </row>
    <row r="12" spans="1:9" x14ac:dyDescent="0.25">
      <c r="A12" s="2"/>
      <c r="B12" s="66" t="s">
        <v>130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131</v>
      </c>
      <c r="C13" s="67"/>
      <c r="D13" s="67"/>
      <c r="E13" s="93">
        <v>32398.416399999998</v>
      </c>
      <c r="F13" s="17" t="s">
        <v>4</v>
      </c>
      <c r="G13" s="9">
        <v>77399.520000000004</v>
      </c>
      <c r="H13" s="17" t="s">
        <v>4</v>
      </c>
      <c r="I13" s="2"/>
    </row>
    <row r="14" spans="1:9" x14ac:dyDescent="0.25">
      <c r="A14" s="2"/>
      <c r="B14" s="66" t="s">
        <v>132</v>
      </c>
      <c r="C14" s="67"/>
      <c r="D14" s="67"/>
      <c r="E14" s="93">
        <v>23909637.804200001</v>
      </c>
      <c r="F14" s="17" t="s">
        <v>4</v>
      </c>
      <c r="G14" s="9">
        <v>23879792</v>
      </c>
      <c r="H14" s="17" t="s">
        <v>4</v>
      </c>
      <c r="I14" s="2"/>
    </row>
    <row r="15" spans="1:9" x14ac:dyDescent="0.25">
      <c r="A15" s="2"/>
      <c r="B15" s="66" t="s">
        <v>133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134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135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20880.901399999857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21246.317174499854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897353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231105.51322751329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666247.48677248671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222082.49559082891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ht="26.25" x14ac:dyDescent="0.25">
      <c r="A10" s="2"/>
      <c r="B10" s="94" t="s">
        <v>118</v>
      </c>
      <c r="C10" s="22">
        <v>2016</v>
      </c>
      <c r="D10" s="22">
        <v>10</v>
      </c>
      <c r="E10" s="9">
        <v>1456300.19</v>
      </c>
      <c r="F10" s="9">
        <f>E10/D10</f>
        <v>145630.019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75</v>
      </c>
      <c r="E11" s="9">
        <v>629647.99</v>
      </c>
      <c r="F11" s="9">
        <f t="shared" ref="F11:F72" si="0">E11/D11</f>
        <v>8395.3065333333325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75</v>
      </c>
      <c r="E12" s="9">
        <v>69195.44</v>
      </c>
      <c r="F12" s="9">
        <f t="shared" si="0"/>
        <v>922.60586666666666</v>
      </c>
      <c r="G12" s="17" t="s">
        <v>4</v>
      </c>
      <c r="H12" s="2"/>
    </row>
    <row r="13" spans="1:8" ht="26.25" x14ac:dyDescent="0.25">
      <c r="A13" s="2"/>
      <c r="B13" s="94" t="s">
        <v>121</v>
      </c>
      <c r="C13" s="22">
        <v>2016</v>
      </c>
      <c r="D13" s="22">
        <v>25</v>
      </c>
      <c r="E13" s="9">
        <v>29274.52</v>
      </c>
      <c r="F13" s="9">
        <f t="shared" si="0"/>
        <v>1170.9808</v>
      </c>
      <c r="G13" s="17" t="s">
        <v>4</v>
      </c>
      <c r="H13" s="2"/>
    </row>
    <row r="14" spans="1:8" ht="26.25" x14ac:dyDescent="0.25">
      <c r="A14" s="2"/>
      <c r="B14" s="94" t="s">
        <v>122</v>
      </c>
      <c r="C14" s="22">
        <v>2016</v>
      </c>
      <c r="D14" s="22">
        <v>50</v>
      </c>
      <c r="E14" s="9">
        <v>16753.52</v>
      </c>
      <c r="F14" s="9">
        <f t="shared" si="0"/>
        <v>335.07040000000001</v>
      </c>
      <c r="G14" s="17" t="s">
        <v>4</v>
      </c>
      <c r="H14" s="2"/>
    </row>
    <row r="15" spans="1:8" ht="26.25" x14ac:dyDescent="0.25">
      <c r="A15" s="2"/>
      <c r="B15" s="94" t="s">
        <v>123</v>
      </c>
      <c r="C15" s="22">
        <v>2016</v>
      </c>
      <c r="D15" s="22">
        <v>30</v>
      </c>
      <c r="E15" s="9">
        <v>1550.13</v>
      </c>
      <c r="F15" s="9">
        <f t="shared" si="0"/>
        <v>51.671000000000006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75</v>
      </c>
      <c r="E16" s="9">
        <v>3848671.99</v>
      </c>
      <c r="F16" s="9">
        <f t="shared" si="0"/>
        <v>51315.626533333336</v>
      </c>
      <c r="G16" s="17" t="s">
        <v>4</v>
      </c>
      <c r="H16" s="2"/>
    </row>
    <row r="17" spans="1:8" ht="26.25" x14ac:dyDescent="0.25">
      <c r="A17" s="2"/>
      <c r="B17" s="94" t="s">
        <v>123</v>
      </c>
      <c r="C17" s="22">
        <v>2016</v>
      </c>
      <c r="D17" s="22">
        <v>30</v>
      </c>
      <c r="E17" s="9">
        <v>162505.79</v>
      </c>
      <c r="F17" s="9">
        <f t="shared" si="0"/>
        <v>5416.8596666666672</v>
      </c>
      <c r="G17" s="17" t="s">
        <v>4</v>
      </c>
      <c r="H17" s="2"/>
    </row>
    <row r="18" spans="1:8" x14ac:dyDescent="0.25">
      <c r="A18" s="2"/>
      <c r="B18" s="94" t="s">
        <v>125</v>
      </c>
      <c r="C18" s="22">
        <v>2016</v>
      </c>
      <c r="D18" s="22">
        <v>75</v>
      </c>
      <c r="E18" s="9">
        <v>286889.33</v>
      </c>
      <c r="F18" s="9">
        <f t="shared" si="0"/>
        <v>3825.1910666666668</v>
      </c>
      <c r="G18" s="17" t="s">
        <v>4</v>
      </c>
      <c r="H18" s="2"/>
    </row>
    <row r="19" spans="1:8" x14ac:dyDescent="0.25">
      <c r="A19" s="2"/>
      <c r="B19" s="94" t="s">
        <v>125</v>
      </c>
      <c r="C19" s="22">
        <v>2016</v>
      </c>
      <c r="D19" s="22">
        <v>75</v>
      </c>
      <c r="E19" s="9">
        <v>464925.74</v>
      </c>
      <c r="F19" s="9">
        <f t="shared" si="0"/>
        <v>6199.0098666666663</v>
      </c>
      <c r="G19" s="17" t="s">
        <v>4</v>
      </c>
      <c r="H19" s="2"/>
    </row>
    <row r="20" spans="1:8" x14ac:dyDescent="0.25">
      <c r="A20" s="2"/>
      <c r="B20" s="94" t="s">
        <v>126</v>
      </c>
      <c r="C20" s="22">
        <v>2016</v>
      </c>
      <c r="D20" s="22">
        <v>75</v>
      </c>
      <c r="E20" s="9">
        <v>34995.620000000003</v>
      </c>
      <c r="F20" s="9">
        <f t="shared" si="0"/>
        <v>466.60826666666668</v>
      </c>
      <c r="G20" s="17" t="s">
        <v>4</v>
      </c>
      <c r="H20" s="2"/>
    </row>
    <row r="21" spans="1:8" x14ac:dyDescent="0.25">
      <c r="A21" s="2"/>
      <c r="B21" s="94" t="s">
        <v>125</v>
      </c>
      <c r="C21" s="22">
        <v>2016</v>
      </c>
      <c r="D21" s="22">
        <v>75</v>
      </c>
      <c r="E21" s="9">
        <v>65191.22</v>
      </c>
      <c r="F21" s="9">
        <f t="shared" si="0"/>
        <v>869.21626666666668</v>
      </c>
      <c r="G21" s="17" t="s">
        <v>4</v>
      </c>
      <c r="H21" s="2"/>
    </row>
    <row r="22" spans="1:8" x14ac:dyDescent="0.25">
      <c r="A22" s="2"/>
      <c r="B22" s="94" t="s">
        <v>126</v>
      </c>
      <c r="C22" s="22">
        <v>2016</v>
      </c>
      <c r="D22" s="22">
        <v>75</v>
      </c>
      <c r="E22" s="9">
        <v>22768.83</v>
      </c>
      <c r="F22" s="9">
        <f t="shared" si="0"/>
        <v>303.58440000000002</v>
      </c>
      <c r="G22" s="17" t="s">
        <v>4</v>
      </c>
      <c r="H22" s="2"/>
    </row>
    <row r="23" spans="1:8" x14ac:dyDescent="0.25">
      <c r="A23" s="2"/>
      <c r="B23" s="94" t="s">
        <v>125</v>
      </c>
      <c r="C23" s="22">
        <v>2016</v>
      </c>
      <c r="D23" s="22">
        <v>75</v>
      </c>
      <c r="E23" s="9">
        <v>118868.63</v>
      </c>
      <c r="F23" s="9">
        <f t="shared" si="0"/>
        <v>1584.9150666666667</v>
      </c>
      <c r="G23" s="17" t="s">
        <v>4</v>
      </c>
      <c r="H23" s="2"/>
    </row>
    <row r="24" spans="1:8" x14ac:dyDescent="0.25">
      <c r="A24" s="2"/>
      <c r="B24" s="94" t="s">
        <v>124</v>
      </c>
      <c r="C24" s="22">
        <v>2016</v>
      </c>
      <c r="D24" s="22">
        <v>75</v>
      </c>
      <c r="E24" s="9">
        <v>57624.51</v>
      </c>
      <c r="F24" s="9">
        <f t="shared" si="0"/>
        <v>768.32680000000005</v>
      </c>
      <c r="G24" s="17" t="s">
        <v>4</v>
      </c>
      <c r="H24" s="2"/>
    </row>
    <row r="25" spans="1:8" x14ac:dyDescent="0.25">
      <c r="A25" s="2"/>
      <c r="B25" s="94" t="s">
        <v>124</v>
      </c>
      <c r="C25" s="22">
        <v>2016</v>
      </c>
      <c r="D25" s="22">
        <v>75</v>
      </c>
      <c r="E25" s="9">
        <v>2497.42</v>
      </c>
      <c r="F25" s="9">
        <f t="shared" si="0"/>
        <v>33.298933333333338</v>
      </c>
      <c r="G25" s="17" t="s">
        <v>4</v>
      </c>
      <c r="H25" s="2"/>
    </row>
    <row r="26" spans="1:8" x14ac:dyDescent="0.25">
      <c r="A26" s="2"/>
      <c r="B26" s="94" t="s">
        <v>126</v>
      </c>
      <c r="C26" s="22">
        <v>2016</v>
      </c>
      <c r="D26" s="22">
        <v>75</v>
      </c>
      <c r="E26" s="9">
        <v>226068.44</v>
      </c>
      <c r="F26" s="9">
        <f t="shared" si="0"/>
        <v>3014.2458666666666</v>
      </c>
      <c r="G26" s="17" t="s">
        <v>4</v>
      </c>
      <c r="H26" s="2"/>
    </row>
    <row r="27" spans="1:8" x14ac:dyDescent="0.25">
      <c r="A27" s="2"/>
      <c r="B27" s="94" t="s">
        <v>125</v>
      </c>
      <c r="C27" s="22">
        <v>2016</v>
      </c>
      <c r="D27" s="22">
        <v>75</v>
      </c>
      <c r="E27" s="9">
        <v>563510.57999999996</v>
      </c>
      <c r="F27" s="9">
        <f t="shared" si="0"/>
        <v>7513.4743999999992</v>
      </c>
      <c r="G27" s="17" t="s">
        <v>4</v>
      </c>
      <c r="H27" s="2"/>
    </row>
    <row r="28" spans="1:8" x14ac:dyDescent="0.25">
      <c r="A28" s="2"/>
      <c r="B28" s="94" t="s">
        <v>126</v>
      </c>
      <c r="C28" s="22">
        <v>2016</v>
      </c>
      <c r="D28" s="22">
        <v>75</v>
      </c>
      <c r="E28" s="9">
        <v>284479.03999999998</v>
      </c>
      <c r="F28" s="9">
        <f t="shared" si="0"/>
        <v>3793.0538666666662</v>
      </c>
      <c r="G28" s="17" t="s">
        <v>4</v>
      </c>
      <c r="H28" s="2"/>
    </row>
    <row r="29" spans="1:8" x14ac:dyDescent="0.25">
      <c r="A29" s="2"/>
      <c r="B29" s="94" t="s">
        <v>124</v>
      </c>
      <c r="C29" s="22">
        <v>2016</v>
      </c>
      <c r="D29" s="22">
        <v>75</v>
      </c>
      <c r="E29" s="9">
        <v>613851.21</v>
      </c>
      <c r="F29" s="9">
        <f t="shared" si="0"/>
        <v>8184.6827999999996</v>
      </c>
      <c r="G29" s="17" t="s">
        <v>4</v>
      </c>
      <c r="H29" s="2"/>
    </row>
    <row r="30" spans="1:8" x14ac:dyDescent="0.25">
      <c r="A30" s="2"/>
      <c r="B30" s="94" t="s">
        <v>125</v>
      </c>
      <c r="C30" s="22">
        <v>2016</v>
      </c>
      <c r="D30" s="22">
        <v>75</v>
      </c>
      <c r="E30" s="9">
        <v>965205.67</v>
      </c>
      <c r="F30" s="9">
        <f t="shared" si="0"/>
        <v>12869.408933333334</v>
      </c>
      <c r="G30" s="17" t="s">
        <v>4</v>
      </c>
      <c r="H30" s="2"/>
    </row>
    <row r="31" spans="1:8" x14ac:dyDescent="0.25">
      <c r="A31" s="2"/>
      <c r="B31" s="94" t="s">
        <v>127</v>
      </c>
      <c r="C31" s="22">
        <v>2016</v>
      </c>
      <c r="D31" s="22">
        <v>75</v>
      </c>
      <c r="E31" s="9">
        <v>2626.71</v>
      </c>
      <c r="F31" s="9">
        <f t="shared" si="0"/>
        <v>35.022800000000004</v>
      </c>
      <c r="G31" s="17" t="s">
        <v>4</v>
      </c>
      <c r="H31" s="2"/>
    </row>
    <row r="32" spans="1:8" x14ac:dyDescent="0.25">
      <c r="A32" s="2"/>
      <c r="B32" s="94" t="s">
        <v>125</v>
      </c>
      <c r="C32" s="22">
        <v>2016</v>
      </c>
      <c r="D32" s="22">
        <v>75</v>
      </c>
      <c r="E32" s="9">
        <v>6024.66</v>
      </c>
      <c r="F32" s="9">
        <f t="shared" si="0"/>
        <v>80.328800000000001</v>
      </c>
      <c r="G32" s="17" t="s">
        <v>4</v>
      </c>
      <c r="H32" s="2"/>
    </row>
    <row r="33" spans="1:8" x14ac:dyDescent="0.25">
      <c r="A33" s="2"/>
      <c r="B33" s="94" t="s">
        <v>125</v>
      </c>
      <c r="C33" s="22">
        <v>2016</v>
      </c>
      <c r="D33" s="22">
        <v>75</v>
      </c>
      <c r="E33" s="9">
        <v>14659.78</v>
      </c>
      <c r="F33" s="9">
        <f t="shared" si="0"/>
        <v>195.46373333333335</v>
      </c>
      <c r="G33" s="17" t="s">
        <v>4</v>
      </c>
      <c r="H33" s="2"/>
    </row>
    <row r="34" spans="1:8" x14ac:dyDescent="0.25">
      <c r="A34" s="2"/>
      <c r="B34" s="94" t="s">
        <v>124</v>
      </c>
      <c r="C34" s="22">
        <v>2016</v>
      </c>
      <c r="D34" s="22">
        <v>75</v>
      </c>
      <c r="E34" s="9">
        <v>16790.57</v>
      </c>
      <c r="F34" s="9">
        <f t="shared" si="0"/>
        <v>223.87426666666667</v>
      </c>
      <c r="G34" s="17" t="s">
        <v>4</v>
      </c>
      <c r="H34" s="2"/>
    </row>
    <row r="35" spans="1:8" x14ac:dyDescent="0.25">
      <c r="A35" s="2"/>
      <c r="B35" s="94" t="s">
        <v>126</v>
      </c>
      <c r="C35" s="22">
        <v>2016</v>
      </c>
      <c r="D35" s="22">
        <v>75</v>
      </c>
      <c r="E35" s="9">
        <v>63920.7</v>
      </c>
      <c r="F35" s="9">
        <f t="shared" si="0"/>
        <v>852.27599999999995</v>
      </c>
      <c r="G35" s="17" t="s">
        <v>4</v>
      </c>
      <c r="H35" s="2"/>
    </row>
    <row r="36" spans="1:8" x14ac:dyDescent="0.25">
      <c r="A36" s="2"/>
      <c r="B36" s="94" t="s">
        <v>126</v>
      </c>
      <c r="C36" s="22">
        <v>2016</v>
      </c>
      <c r="D36" s="22">
        <v>75</v>
      </c>
      <c r="E36" s="9">
        <v>13893.12</v>
      </c>
      <c r="F36" s="9">
        <f t="shared" si="0"/>
        <v>185.24160000000001</v>
      </c>
      <c r="G36" s="17" t="s">
        <v>4</v>
      </c>
      <c r="H36" s="2"/>
    </row>
    <row r="37" spans="1:8" x14ac:dyDescent="0.25">
      <c r="A37" s="2"/>
      <c r="B37" s="94" t="s">
        <v>125</v>
      </c>
      <c r="C37" s="22">
        <v>2016</v>
      </c>
      <c r="D37" s="22">
        <v>75</v>
      </c>
      <c r="E37" s="9">
        <v>13679.29</v>
      </c>
      <c r="F37" s="9">
        <f t="shared" si="0"/>
        <v>182.39053333333334</v>
      </c>
      <c r="G37" s="17" t="s">
        <v>4</v>
      </c>
      <c r="H37" s="2"/>
    </row>
    <row r="38" spans="1:8" x14ac:dyDescent="0.25">
      <c r="A38" s="2"/>
      <c r="B38" s="94" t="s">
        <v>124</v>
      </c>
      <c r="C38" s="22">
        <v>2016</v>
      </c>
      <c r="D38" s="22">
        <v>75</v>
      </c>
      <c r="E38" s="9">
        <v>419127.44</v>
      </c>
      <c r="F38" s="9">
        <f t="shared" si="0"/>
        <v>5588.365866666667</v>
      </c>
      <c r="G38" s="17" t="s">
        <v>4</v>
      </c>
      <c r="H38" s="2"/>
    </row>
    <row r="39" spans="1:8" x14ac:dyDescent="0.25">
      <c r="A39" s="2"/>
      <c r="B39" s="94" t="s">
        <v>126</v>
      </c>
      <c r="C39" s="22">
        <v>2016</v>
      </c>
      <c r="D39" s="22">
        <v>75</v>
      </c>
      <c r="E39" s="9">
        <v>29134.560000000001</v>
      </c>
      <c r="F39" s="9">
        <f t="shared" si="0"/>
        <v>388.46080000000001</v>
      </c>
      <c r="G39" s="17" t="s">
        <v>4</v>
      </c>
      <c r="H39" s="2"/>
    </row>
    <row r="40" spans="1:8" x14ac:dyDescent="0.25">
      <c r="A40" s="2"/>
      <c r="B40" s="94" t="s">
        <v>125</v>
      </c>
      <c r="C40" s="22">
        <v>2016</v>
      </c>
      <c r="D40" s="22">
        <v>75</v>
      </c>
      <c r="E40" s="9">
        <v>84062.11</v>
      </c>
      <c r="F40" s="9">
        <f t="shared" si="0"/>
        <v>1120.8281333333334</v>
      </c>
      <c r="G40" s="17" t="s">
        <v>4</v>
      </c>
      <c r="H40" s="2"/>
    </row>
    <row r="41" spans="1:8" x14ac:dyDescent="0.25">
      <c r="A41" s="2"/>
      <c r="B41" s="94" t="s">
        <v>125</v>
      </c>
      <c r="C41" s="22">
        <v>2016</v>
      </c>
      <c r="D41" s="22">
        <v>75</v>
      </c>
      <c r="E41" s="9">
        <v>11924.65</v>
      </c>
      <c r="F41" s="9">
        <f t="shared" si="0"/>
        <v>158.99533333333332</v>
      </c>
      <c r="G41" s="17" t="s">
        <v>4</v>
      </c>
      <c r="H41" s="2"/>
    </row>
    <row r="42" spans="1:8" x14ac:dyDescent="0.25">
      <c r="A42" s="2"/>
      <c r="B42" s="94" t="s">
        <v>124</v>
      </c>
      <c r="C42" s="22">
        <v>2016</v>
      </c>
      <c r="D42" s="22">
        <v>75</v>
      </c>
      <c r="E42" s="9">
        <v>170090.25</v>
      </c>
      <c r="F42" s="9">
        <f t="shared" si="0"/>
        <v>2267.87</v>
      </c>
      <c r="G42" s="17" t="s">
        <v>4</v>
      </c>
      <c r="H42" s="2"/>
    </row>
    <row r="43" spans="1:8" x14ac:dyDescent="0.25">
      <c r="A43" s="2"/>
      <c r="B43" s="94" t="s">
        <v>126</v>
      </c>
      <c r="C43" s="22">
        <v>2016</v>
      </c>
      <c r="D43" s="22">
        <v>75</v>
      </c>
      <c r="E43" s="9">
        <v>4738.8900000000003</v>
      </c>
      <c r="F43" s="9">
        <f t="shared" si="0"/>
        <v>63.185200000000002</v>
      </c>
      <c r="G43" s="17" t="s">
        <v>4</v>
      </c>
      <c r="H43" s="2"/>
    </row>
    <row r="44" spans="1:8" x14ac:dyDescent="0.25">
      <c r="A44" s="2"/>
      <c r="B44" s="94" t="s">
        <v>125</v>
      </c>
      <c r="C44" s="22">
        <v>2016</v>
      </c>
      <c r="D44" s="22">
        <v>75</v>
      </c>
      <c r="E44" s="9">
        <v>331241.19</v>
      </c>
      <c r="F44" s="9">
        <f t="shared" si="0"/>
        <v>4416.5492000000004</v>
      </c>
      <c r="G44" s="17" t="s">
        <v>4</v>
      </c>
      <c r="H44" s="2"/>
    </row>
    <row r="45" spans="1:8" x14ac:dyDescent="0.25">
      <c r="A45" s="2"/>
      <c r="B45" s="94" t="s">
        <v>124</v>
      </c>
      <c r="C45" s="22">
        <v>2016</v>
      </c>
      <c r="D45" s="22">
        <v>75</v>
      </c>
      <c r="E45" s="9">
        <v>2029.13</v>
      </c>
      <c r="F45" s="9">
        <f t="shared" si="0"/>
        <v>27.055066666666669</v>
      </c>
      <c r="G45" s="17" t="s">
        <v>4</v>
      </c>
      <c r="H45" s="2"/>
    </row>
    <row r="46" spans="1:8" x14ac:dyDescent="0.25">
      <c r="A46" s="2"/>
      <c r="B46" s="94" t="s">
        <v>124</v>
      </c>
      <c r="C46" s="22">
        <v>2016</v>
      </c>
      <c r="D46" s="22">
        <v>75</v>
      </c>
      <c r="E46" s="9">
        <v>231777.42</v>
      </c>
      <c r="F46" s="9">
        <f t="shared" si="0"/>
        <v>3090.3656000000001</v>
      </c>
      <c r="G46" s="17" t="s">
        <v>4</v>
      </c>
      <c r="H46" s="2"/>
    </row>
    <row r="47" spans="1:8" x14ac:dyDescent="0.25">
      <c r="A47" s="2"/>
      <c r="B47" s="94" t="s">
        <v>125</v>
      </c>
      <c r="C47" s="22">
        <v>2016</v>
      </c>
      <c r="D47" s="22">
        <v>75</v>
      </c>
      <c r="E47" s="9">
        <v>212564.53</v>
      </c>
      <c r="F47" s="9">
        <f t="shared" si="0"/>
        <v>2834.1937333333335</v>
      </c>
      <c r="G47" s="17" t="s">
        <v>4</v>
      </c>
      <c r="H47" s="2"/>
    </row>
    <row r="48" spans="1:8" x14ac:dyDescent="0.25">
      <c r="A48" s="2"/>
      <c r="B48" s="94" t="s">
        <v>126</v>
      </c>
      <c r="C48" s="22">
        <v>2016</v>
      </c>
      <c r="D48" s="22">
        <v>75</v>
      </c>
      <c r="E48" s="9">
        <v>29905</v>
      </c>
      <c r="F48" s="9">
        <f t="shared" si="0"/>
        <v>398.73333333333335</v>
      </c>
      <c r="G48" s="17" t="s">
        <v>4</v>
      </c>
      <c r="H48" s="2"/>
    </row>
    <row r="49" spans="1:8" x14ac:dyDescent="0.25">
      <c r="A49" s="2"/>
      <c r="B49" s="94" t="s">
        <v>124</v>
      </c>
      <c r="C49" s="22">
        <v>2016</v>
      </c>
      <c r="D49" s="22">
        <v>75</v>
      </c>
      <c r="E49" s="9">
        <v>216504.19</v>
      </c>
      <c r="F49" s="9">
        <f t="shared" si="0"/>
        <v>2886.7225333333336</v>
      </c>
      <c r="G49" s="17" t="s">
        <v>4</v>
      </c>
      <c r="H49" s="2"/>
    </row>
    <row r="50" spans="1:8" x14ac:dyDescent="0.25">
      <c r="A50" s="2"/>
      <c r="B50" s="94" t="s">
        <v>125</v>
      </c>
      <c r="C50" s="22">
        <v>2016</v>
      </c>
      <c r="D50" s="22">
        <v>75</v>
      </c>
      <c r="E50" s="9">
        <v>32722.26</v>
      </c>
      <c r="F50" s="9">
        <f t="shared" si="0"/>
        <v>436.29679999999996</v>
      </c>
      <c r="G50" s="17" t="s">
        <v>4</v>
      </c>
      <c r="H50" s="2"/>
    </row>
    <row r="51" spans="1:8" x14ac:dyDescent="0.25">
      <c r="A51" s="2"/>
      <c r="B51" s="94" t="s">
        <v>126</v>
      </c>
      <c r="C51" s="22">
        <v>2016</v>
      </c>
      <c r="D51" s="22">
        <v>75</v>
      </c>
      <c r="E51" s="9">
        <v>37422.949999999997</v>
      </c>
      <c r="F51" s="9">
        <f t="shared" si="0"/>
        <v>498.97266666666661</v>
      </c>
      <c r="G51" s="17" t="s">
        <v>4</v>
      </c>
      <c r="H51" s="2"/>
    </row>
    <row r="52" spans="1:8" x14ac:dyDescent="0.25">
      <c r="A52" s="2"/>
      <c r="B52" s="94" t="s">
        <v>125</v>
      </c>
      <c r="C52" s="22">
        <v>2016</v>
      </c>
      <c r="D52" s="22">
        <v>75</v>
      </c>
      <c r="E52" s="9">
        <v>71607.91</v>
      </c>
      <c r="F52" s="9">
        <f t="shared" si="0"/>
        <v>954.77213333333339</v>
      </c>
      <c r="G52" s="17" t="s">
        <v>4</v>
      </c>
      <c r="H52" s="2"/>
    </row>
    <row r="53" spans="1:8" x14ac:dyDescent="0.25">
      <c r="A53" s="2"/>
      <c r="B53" s="94" t="s">
        <v>125</v>
      </c>
      <c r="C53" s="22">
        <v>2016</v>
      </c>
      <c r="D53" s="22">
        <v>75</v>
      </c>
      <c r="E53" s="9">
        <v>38222.78</v>
      </c>
      <c r="F53" s="9">
        <f t="shared" si="0"/>
        <v>509.63706666666667</v>
      </c>
      <c r="G53" s="17" t="s">
        <v>4</v>
      </c>
      <c r="H53" s="2"/>
    </row>
    <row r="54" spans="1:8" x14ac:dyDescent="0.25">
      <c r="A54" s="2"/>
      <c r="B54" s="94" t="s">
        <v>125</v>
      </c>
      <c r="C54" s="22">
        <v>2016</v>
      </c>
      <c r="D54" s="22">
        <v>75</v>
      </c>
      <c r="E54" s="9">
        <v>28767.17</v>
      </c>
      <c r="F54" s="9">
        <f t="shared" si="0"/>
        <v>383.56226666666663</v>
      </c>
      <c r="G54" s="17" t="s">
        <v>4</v>
      </c>
      <c r="H54" s="2"/>
    </row>
    <row r="55" spans="1:8" x14ac:dyDescent="0.25">
      <c r="A55" s="2"/>
      <c r="B55" s="94" t="s">
        <v>125</v>
      </c>
      <c r="C55" s="22">
        <v>2016</v>
      </c>
      <c r="D55" s="22">
        <v>75</v>
      </c>
      <c r="E55" s="9">
        <v>12921.78</v>
      </c>
      <c r="F55" s="9">
        <f t="shared" si="0"/>
        <v>172.29040000000001</v>
      </c>
      <c r="G55" s="17" t="s">
        <v>4</v>
      </c>
      <c r="H55" s="2"/>
    </row>
    <row r="56" spans="1:8" x14ac:dyDescent="0.25">
      <c r="A56" s="2"/>
      <c r="B56" s="94" t="s">
        <v>125</v>
      </c>
      <c r="C56" s="22">
        <v>2016</v>
      </c>
      <c r="D56" s="22">
        <v>75</v>
      </c>
      <c r="E56" s="9">
        <v>20744.36</v>
      </c>
      <c r="F56" s="9">
        <f t="shared" si="0"/>
        <v>276.59146666666669</v>
      </c>
      <c r="G56" s="17" t="s">
        <v>4</v>
      </c>
      <c r="H56" s="2"/>
    </row>
    <row r="57" spans="1:8" x14ac:dyDescent="0.25">
      <c r="A57" s="2"/>
      <c r="B57" s="94" t="s">
        <v>126</v>
      </c>
      <c r="C57" s="22">
        <v>2016</v>
      </c>
      <c r="D57" s="22">
        <v>75</v>
      </c>
      <c r="E57" s="9">
        <v>12611.78</v>
      </c>
      <c r="F57" s="9">
        <f t="shared" si="0"/>
        <v>168.15706666666668</v>
      </c>
      <c r="G57" s="17" t="s">
        <v>4</v>
      </c>
      <c r="H57" s="2"/>
    </row>
    <row r="58" spans="1:8" x14ac:dyDescent="0.25">
      <c r="A58" s="2"/>
      <c r="B58" s="94" t="s">
        <v>125</v>
      </c>
      <c r="C58" s="22">
        <v>2016</v>
      </c>
      <c r="D58" s="22">
        <v>75</v>
      </c>
      <c r="E58" s="9">
        <v>26277.759999999998</v>
      </c>
      <c r="F58" s="9">
        <f t="shared" si="0"/>
        <v>350.37013333333329</v>
      </c>
      <c r="G58" s="17" t="s">
        <v>4</v>
      </c>
      <c r="H58" s="2"/>
    </row>
    <row r="59" spans="1:8" x14ac:dyDescent="0.25">
      <c r="A59" s="2"/>
      <c r="B59" s="94" t="s">
        <v>126</v>
      </c>
      <c r="C59" s="22">
        <v>2016</v>
      </c>
      <c r="D59" s="22">
        <v>75</v>
      </c>
      <c r="E59" s="9">
        <v>59726.32</v>
      </c>
      <c r="F59" s="9">
        <f t="shared" si="0"/>
        <v>796.35093333333327</v>
      </c>
      <c r="G59" s="17" t="s">
        <v>4</v>
      </c>
      <c r="H59" s="2"/>
    </row>
    <row r="60" spans="1:8" x14ac:dyDescent="0.25">
      <c r="A60" s="2"/>
      <c r="B60" s="94" t="s">
        <v>125</v>
      </c>
      <c r="C60" s="22">
        <v>2016</v>
      </c>
      <c r="D60" s="22">
        <v>75</v>
      </c>
      <c r="E60" s="9">
        <v>255885.83</v>
      </c>
      <c r="F60" s="9">
        <f t="shared" si="0"/>
        <v>3411.8110666666666</v>
      </c>
      <c r="G60" s="17" t="s">
        <v>4</v>
      </c>
      <c r="H60" s="2"/>
    </row>
    <row r="61" spans="1:8" x14ac:dyDescent="0.25">
      <c r="A61" s="2"/>
      <c r="B61" s="94" t="s">
        <v>124</v>
      </c>
      <c r="C61" s="22">
        <v>2016</v>
      </c>
      <c r="D61" s="22">
        <v>75</v>
      </c>
      <c r="E61" s="9">
        <v>37509.93</v>
      </c>
      <c r="F61" s="9">
        <f t="shared" si="0"/>
        <v>500.13240000000002</v>
      </c>
      <c r="G61" s="17" t="s">
        <v>4</v>
      </c>
      <c r="H61" s="2"/>
    </row>
    <row r="62" spans="1:8" x14ac:dyDescent="0.25">
      <c r="A62" s="2"/>
      <c r="B62" s="94" t="s">
        <v>126</v>
      </c>
      <c r="C62" s="22">
        <v>2016</v>
      </c>
      <c r="D62" s="22">
        <v>75</v>
      </c>
      <c r="E62" s="9">
        <v>37419.660000000003</v>
      </c>
      <c r="F62" s="9">
        <f t="shared" si="0"/>
        <v>498.92880000000002</v>
      </c>
      <c r="G62" s="17" t="s">
        <v>4</v>
      </c>
      <c r="H62" s="2"/>
    </row>
    <row r="63" spans="1:8" x14ac:dyDescent="0.25">
      <c r="A63" s="2"/>
      <c r="B63" s="94" t="s">
        <v>125</v>
      </c>
      <c r="C63" s="22">
        <v>2016</v>
      </c>
      <c r="D63" s="22">
        <v>75</v>
      </c>
      <c r="E63" s="9">
        <v>29521.27</v>
      </c>
      <c r="F63" s="9">
        <f t="shared" si="0"/>
        <v>393.61693333333335</v>
      </c>
      <c r="G63" s="17" t="s">
        <v>4</v>
      </c>
      <c r="H63" s="2"/>
    </row>
    <row r="64" spans="1:8" x14ac:dyDescent="0.25">
      <c r="A64" s="2"/>
      <c r="B64" s="94" t="s">
        <v>126</v>
      </c>
      <c r="C64" s="22">
        <v>2016</v>
      </c>
      <c r="D64" s="22">
        <v>75</v>
      </c>
      <c r="E64" s="9">
        <v>34980.81</v>
      </c>
      <c r="F64" s="9">
        <f t="shared" si="0"/>
        <v>466.41079999999999</v>
      </c>
      <c r="G64" s="17" t="s">
        <v>4</v>
      </c>
      <c r="H64" s="2"/>
    </row>
    <row r="65" spans="1:8" x14ac:dyDescent="0.25">
      <c r="A65" s="2"/>
      <c r="B65" s="94" t="s">
        <v>126</v>
      </c>
      <c r="C65" s="22">
        <v>2016</v>
      </c>
      <c r="D65" s="22">
        <v>75</v>
      </c>
      <c r="E65" s="9">
        <v>33602.28</v>
      </c>
      <c r="F65" s="9">
        <f t="shared" si="0"/>
        <v>448.03039999999999</v>
      </c>
      <c r="G65" s="17" t="s">
        <v>4</v>
      </c>
      <c r="H65" s="2"/>
    </row>
    <row r="66" spans="1:8" x14ac:dyDescent="0.25">
      <c r="A66" s="2"/>
      <c r="B66" s="94" t="s">
        <v>125</v>
      </c>
      <c r="C66" s="22">
        <v>2016</v>
      </c>
      <c r="D66" s="22">
        <v>75</v>
      </c>
      <c r="E66" s="9">
        <v>31382.880000000001</v>
      </c>
      <c r="F66" s="9">
        <f t="shared" si="0"/>
        <v>418.4384</v>
      </c>
      <c r="G66" s="17" t="s">
        <v>4</v>
      </c>
      <c r="H66" s="2"/>
    </row>
    <row r="67" spans="1:8" x14ac:dyDescent="0.25">
      <c r="A67" s="2"/>
      <c r="B67" s="94" t="s">
        <v>126</v>
      </c>
      <c r="C67" s="22">
        <v>2016</v>
      </c>
      <c r="D67" s="22">
        <v>75</v>
      </c>
      <c r="E67" s="9">
        <v>4924.3100000000004</v>
      </c>
      <c r="F67" s="9">
        <f t="shared" si="0"/>
        <v>65.657466666666679</v>
      </c>
      <c r="G67" s="17" t="s">
        <v>4</v>
      </c>
      <c r="H67" s="2"/>
    </row>
    <row r="68" spans="1:8" x14ac:dyDescent="0.25">
      <c r="A68" s="2"/>
      <c r="B68" s="94" t="s">
        <v>125</v>
      </c>
      <c r="C68" s="22">
        <v>2016</v>
      </c>
      <c r="D68" s="22">
        <v>75</v>
      </c>
      <c r="E68" s="9">
        <v>6046</v>
      </c>
      <c r="F68" s="9">
        <f t="shared" si="0"/>
        <v>80.61333333333333</v>
      </c>
      <c r="G68" s="17" t="s">
        <v>4</v>
      </c>
      <c r="H68" s="2"/>
    </row>
    <row r="69" spans="1:8" x14ac:dyDescent="0.25">
      <c r="A69" s="2"/>
      <c r="B69" s="94" t="s">
        <v>126</v>
      </c>
      <c r="C69" s="22">
        <v>2016</v>
      </c>
      <c r="D69" s="22">
        <v>75</v>
      </c>
      <c r="E69" s="9">
        <v>14087.95</v>
      </c>
      <c r="F69" s="9">
        <f t="shared" si="0"/>
        <v>187.83933333333334</v>
      </c>
      <c r="G69" s="17" t="s">
        <v>4</v>
      </c>
      <c r="H69" s="2"/>
    </row>
    <row r="70" spans="1:8" x14ac:dyDescent="0.25">
      <c r="A70" s="2"/>
      <c r="B70" s="94" t="s">
        <v>125</v>
      </c>
      <c r="C70" s="22">
        <v>2016</v>
      </c>
      <c r="D70" s="22">
        <v>75</v>
      </c>
      <c r="E70" s="9">
        <v>31545.65</v>
      </c>
      <c r="F70" s="9">
        <f t="shared" si="0"/>
        <v>420.60866666666669</v>
      </c>
      <c r="G70" s="17" t="s">
        <v>4</v>
      </c>
      <c r="H70" s="2"/>
    </row>
    <row r="71" spans="1:8" x14ac:dyDescent="0.25">
      <c r="A71" s="2"/>
      <c r="B71" s="94" t="s">
        <v>126</v>
      </c>
      <c r="C71" s="22">
        <v>2016</v>
      </c>
      <c r="D71" s="22">
        <v>75</v>
      </c>
      <c r="E71" s="9">
        <v>31369.82</v>
      </c>
      <c r="F71" s="9">
        <f t="shared" si="0"/>
        <v>418.26426666666669</v>
      </c>
      <c r="G71" s="17" t="s">
        <v>4</v>
      </c>
      <c r="H71" s="2"/>
    </row>
    <row r="72" spans="1:8" x14ac:dyDescent="0.25">
      <c r="A72" s="2"/>
      <c r="B72" s="94" t="s">
        <v>125</v>
      </c>
      <c r="C72" s="22">
        <v>2016</v>
      </c>
      <c r="D72" s="22">
        <v>75</v>
      </c>
      <c r="E72" s="9">
        <v>422920.44</v>
      </c>
      <c r="F72" s="9">
        <f t="shared" si="0"/>
        <v>5638.9391999999998</v>
      </c>
      <c r="G72" s="17" t="s">
        <v>4</v>
      </c>
      <c r="H72" s="2"/>
    </row>
    <row r="73" spans="1:8" x14ac:dyDescent="0.25">
      <c r="A73" s="2"/>
      <c r="B73" s="78" t="s">
        <v>54</v>
      </c>
      <c r="C73" s="79"/>
      <c r="D73" s="79"/>
      <c r="E73" s="80"/>
      <c r="F73" s="15">
        <f>SUM(F10:F72)</f>
        <v>305155.37086666678</v>
      </c>
      <c r="G73" s="16" t="s">
        <v>4</v>
      </c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</sheetData>
  <sheetProtection password="DFE9" sheet="1" objects="1" scenarios="1"/>
  <mergeCells count="4">
    <mergeCell ref="B73:E7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146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24251067.190000001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23780247</v>
      </c>
      <c r="H10" s="17" t="s">
        <v>4</v>
      </c>
      <c r="I10" s="2"/>
    </row>
    <row r="11" spans="1:9" x14ac:dyDescent="0.25">
      <c r="A11" s="2"/>
      <c r="B11" s="78" t="s">
        <v>147</v>
      </c>
      <c r="C11" s="79"/>
      <c r="D11" s="79"/>
      <c r="E11" s="79"/>
      <c r="F11" s="80"/>
      <c r="G11" s="15">
        <f>G9-G10</f>
        <v>470820.19000000134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148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1901347.59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2546000</v>
      </c>
      <c r="H16" s="17" t="s">
        <v>4</v>
      </c>
      <c r="I16" s="2"/>
    </row>
    <row r="17" spans="1:9" x14ac:dyDescent="0.25">
      <c r="A17" s="2"/>
      <c r="B17" s="78" t="s">
        <v>148</v>
      </c>
      <c r="C17" s="79"/>
      <c r="D17" s="79"/>
      <c r="E17" s="79"/>
      <c r="F17" s="80"/>
      <c r="G17" s="15">
        <f>G15-G16</f>
        <v>-644652.40999999992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149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1757917.5299999998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1755500</v>
      </c>
      <c r="H22" s="17" t="s">
        <v>4</v>
      </c>
      <c r="I22" s="2"/>
    </row>
    <row r="23" spans="1:9" x14ac:dyDescent="0.25">
      <c r="A23" s="2"/>
      <c r="B23" s="78" t="s">
        <v>149</v>
      </c>
      <c r="C23" s="79"/>
      <c r="D23" s="79"/>
      <c r="E23" s="79"/>
      <c r="F23" s="80"/>
      <c r="G23" s="15">
        <f>G21-G22</f>
        <v>2417.5299999997951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2016'!F73</f>
        <v>305155.37086666678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218180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86975.370866666781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67805303.589442104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19996369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5629917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-57803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498767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26067250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4028145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4028145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-6604244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-13107692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-146505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-19858441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10236954</v>
      </c>
      <c r="F28" s="20" t="s">
        <v>4</v>
      </c>
      <c r="G28" s="1">
        <f>IF(E28&lt;0,0,-E28)</f>
        <v>-10236954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224926</v>
      </c>
      <c r="F30" s="20" t="s">
        <v>4</v>
      </c>
      <c r="G30" s="12">
        <f>-$E$30</f>
        <v>-224926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55716932.420000002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39863.050000000003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55756795.469999999</v>
      </c>
      <c r="F35" s="20" t="s">
        <v>4</v>
      </c>
      <c r="G35" s="12">
        <f>-E35</f>
        <v>-55756795.469999999</v>
      </c>
      <c r="H35" s="20" t="s">
        <v>4</v>
      </c>
      <c r="I35" s="2"/>
    </row>
    <row r="36" spans="1:9" x14ac:dyDescent="0.25">
      <c r="A36" s="2"/>
      <c r="B36" s="78" t="s">
        <v>142</v>
      </c>
      <c r="C36" s="79"/>
      <c r="D36" s="79"/>
      <c r="E36" s="79"/>
      <c r="F36" s="80"/>
      <c r="G36" s="15">
        <f>$G$9+$G$28+$G$30+$G$35</f>
        <v>1586628.1194421053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140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141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136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154</v>
      </c>
      <c r="C16" s="72"/>
      <c r="D16" s="72"/>
      <c r="E16" s="73"/>
      <c r="F16" s="85" t="s">
        <v>137</v>
      </c>
      <c r="G16" s="85"/>
      <c r="H16" s="2"/>
    </row>
    <row r="17" spans="1:8" x14ac:dyDescent="0.25">
      <c r="A17" s="2"/>
      <c r="B17" s="66" t="s">
        <v>151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138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139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2018-08-10T13:51:45Z</dcterms:modified>
</cp:coreProperties>
</file>