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77" i="11" l="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78" i="11"/>
  <c r="G23" i="22" l="1"/>
  <c r="G30" i="13"/>
  <c r="E35" i="13" l="1"/>
  <c r="G35" i="13" s="1"/>
  <c r="E27" i="13"/>
  <c r="E19" i="13"/>
  <c r="G11" i="12"/>
  <c r="G23" i="12"/>
  <c r="G17" i="12"/>
  <c r="F10" i="11"/>
  <c r="F7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<sst xmlns="http://schemas.openxmlformats.org/spreadsheetml/2006/main" count="431" uniqueCount="173">
  <si>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</si>
  <si>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</si>
  <si>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</si>
  <si>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</si>
  <si>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</si>
  <si>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</si>
  <si>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</si>
  <si>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</si>
  <si>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</si>
  <si>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</si>
  <si>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</si>
  <si>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</si>
  <si>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</si>
  <si>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</si>
  <si>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</si>
  <si>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</si>
  <si>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</si>
  <si>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</si>
  <si>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</si>
  <si>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</si>
  <si>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</si>
  <si>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</si>
  <si>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</si>
  <si>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</si>
  <si>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</si>
  <si>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</si>
  <si>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</si>
  <si>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</si>
  <si>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</si>
  <si>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</si>
  <si>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</si>
  <si>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</si>
  <si>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</si>
  <si>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</si>
  <si>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</si>
  <si>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</si>
  <si>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</si>
  <si>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</si>
  <si>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</si>
  <si>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</si>
  <si>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</si>
  <si>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</si>
  <si>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</si>
  <si>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</si>
  <si>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</si>
  <si>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</si>
  <si>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</si>
  <si>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</si>
  <si>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</si>
  <si>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</si>
  <si>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</si>
  <si>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</si>
  <si>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</si>
  <si>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</si>
  <si>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</si>
  <si>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</si>
  <si>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</si>
  <si>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</si>
  <si>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</si>
  <si>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</si>
  <si>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</si>
  <si>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</si>
  <si>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</si>
  <si>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</si>
  <si>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</si>
  <si>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</si>
  <si>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</si>
  <si>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</si>
  <si>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</si>
  <si>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</si>
  <si>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</si>
  <si>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</si>
  <si>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</si>
  <si>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</si>
  <si>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</si>
  <si>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</si>
  <si>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</si>
  <si>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</si>
  <si>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</si>
  <si>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</si>
  <si>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</si>
  <si>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</si>
  <si>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</si>
  <si>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</si>
  <si>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</si>
  <si>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</si>
  <si>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</si>
  <si>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</si>
  <si>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</si>
  <si>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</si>
  <si>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</si>
  <si>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</si>
  <si>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</si>
  <si>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</si>
  <si>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</si>
  <si>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</si>
  <si>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</si>
  <si>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</si>
  <si>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</si>
  <si>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</si>
  <si>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</si>
  <si>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</si>
  <si>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</si>
  <si>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</si>
  <si>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</si>
  <si>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</si>
  <si>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</si>
  <si>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</si>
  <si>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</si>
  <si>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</si>
  <si>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</si>
  <si>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</si>
  <si>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</si>
  <si>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</si>
  <si>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</si>
  <si>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</si>
  <si>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</si>
  <si>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</si>
  <si>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Ledningsnet ≤ Ø50 mm</t>
  </si>
  <si>
    <t>Ø 50mm &lt; Ledningsnet ≤ Ø110 mm</t>
  </si>
  <si>
    <t>Stik på ledningsnet, Konstruktioner</t>
  </si>
  <si>
    <t>Stik på ledningsnet, Mek./EL</t>
  </si>
  <si>
    <t>Skelbrønd, Konstruktioner</t>
  </si>
  <si>
    <t>Skelbrønd, Mek./EL</t>
  </si>
  <si>
    <t>Ø110 mm &lt; Ledningsnet ≤ Ø 250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</si>
  <si>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</si>
  <si>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</si>
  <si>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</si>
  <si>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</si>
  <si>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</si>
  <si>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Mek./EL</t>
  </si>
  <si>
    <t>Afregningsmålere, mekaniske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</si>
  <si>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</si>
  <si>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</si>
  <si>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</si>
  <si>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</si>
  <si>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Skyllevandsbehandling, inkl. UV-filter mv., Mek./EL</t>
  </si>
  <si>
    <t>SRO-anlæg, vandværk</t>
  </si>
  <si>
    <t>Elanlæg - vandværk</t>
  </si>
  <si>
    <t>Rentvandsbeholder  element</t>
  </si>
  <si>
    <t>HOMIS ledningsovervågning</t>
  </si>
  <si>
    <t>DanVandGraf</t>
  </si>
  <si>
    <t>Strømmaskiner (generator)</t>
  </si>
  <si>
    <t>Opladerskab</t>
  </si>
  <si>
    <t>IT-hardware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</si>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</sst>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167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38788887.442944676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7454302.5697435103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8943732.3697991241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23508430.051548824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170</v>
      </c>
      <c r="C13" s="41"/>
      <c r="D13" s="42"/>
      <c r="E13" s="31" t="s">
        <v>101</v>
      </c>
      <c r="F13" s="8" t="s">
        <v>4</v>
      </c>
      <c r="G13" s="32">
        <v>-513278.77958904195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169</v>
      </c>
      <c r="C14" s="41"/>
      <c r="D14" s="42"/>
      <c r="E14" s="31" t="s">
        <v>101</v>
      </c>
      <c r="F14" s="8" t="s">
        <v>4</v>
      </c>
      <c r="G14" s="32">
        <v>-381069.95285426336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-54709.666698501234</v>
      </c>
      <c r="F15" s="8" t="s">
        <v>4</v>
      </c>
      <c r="G15" s="33">
        <f>E15*(1+E30/100)</f>
        <v>-55667.085865725006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1579750.0916666666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2012560.930653885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153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-957.41916722377164</v>
      </c>
      <c r="F23" s="8" t="s">
        <v>4</v>
      </c>
      <c r="G23" s="32">
        <f>SUM(G10:G15,G18:G22)*$E$30/100</f>
        <v>681737.86052369257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-295461.24359321618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-218744.45333227835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38733220.357078955</v>
      </c>
      <c r="F27" s="29" t="s">
        <v>4</v>
      </c>
      <c r="G27" s="37">
        <f>SUM(G10:G26)</f>
        <v>42716292.358701184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160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161</v>
      </c>
      <c r="C31" s="67"/>
      <c r="D31" s="68"/>
      <c r="E31" s="38">
        <v>1.3905638304009251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162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7326095.8916398128</v>
      </c>
      <c r="H9" s="17" t="s">
        <v>4</v>
      </c>
      <c r="I9" s="2"/>
    </row>
    <row r="10" spans="1:9" x14ac:dyDescent="0.25">
      <c r="A10" s="2"/>
      <c r="B10" s="74" t="s">
        <v>172</v>
      </c>
      <c r="C10" s="67"/>
      <c r="D10" s="67"/>
      <c r="E10" s="67"/>
      <c r="F10" s="68"/>
      <c r="G10" s="9">
        <v>44497.370844455043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8789908.9629475418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23104108.158770341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39220113.013357699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145</v>
      </c>
      <c r="C10" s="67"/>
      <c r="D10" s="67"/>
      <c r="E10" s="93">
        <v>550284.94079999998</v>
      </c>
      <c r="F10" s="17" t="s">
        <v>4</v>
      </c>
      <c r="G10" s="9">
        <v>399779</v>
      </c>
      <c r="H10" s="17" t="s">
        <v>4</v>
      </c>
      <c r="I10" s="2"/>
    </row>
    <row r="11" spans="1:9" x14ac:dyDescent="0.25">
      <c r="A11" s="2"/>
      <c r="B11" s="66" t="s">
        <v>146</v>
      </c>
      <c r="C11" s="67"/>
      <c r="D11" s="67"/>
      <c r="E11" s="93">
        <v>5410.3621999999996</v>
      </c>
      <c r="F11" s="17" t="s">
        <v>4</v>
      </c>
      <c r="G11" s="9">
        <v>8762</v>
      </c>
      <c r="H11" s="17" t="s">
        <v>4</v>
      </c>
      <c r="I11" s="2"/>
    </row>
    <row r="12" spans="1:9" x14ac:dyDescent="0.25">
      <c r="A12" s="2"/>
      <c r="B12" s="66" t="s">
        <v>147</v>
      </c>
      <c r="C12" s="67"/>
      <c r="D12" s="67"/>
      <c r="E12" s="93">
        <v>4364978.8097999999</v>
      </c>
      <c r="F12" s="17" t="s">
        <v>4</v>
      </c>
      <c r="G12" s="9">
        <v>3000000</v>
      </c>
      <c r="H12" s="17" t="s">
        <v>4</v>
      </c>
      <c r="I12" s="2"/>
    </row>
    <row r="13" spans="1:9" x14ac:dyDescent="0.25">
      <c r="A13" s="2"/>
      <c r="B13" s="66" t="s">
        <v>148</v>
      </c>
      <c r="C13" s="67"/>
      <c r="D13" s="67"/>
      <c r="E13" s="93">
        <v>32399.4126</v>
      </c>
      <c r="F13" s="17" t="s">
        <v>4</v>
      </c>
      <c r="G13" s="9">
        <v>56839</v>
      </c>
      <c r="H13" s="17" t="s">
        <v>4</v>
      </c>
      <c r="I13" s="2"/>
    </row>
    <row r="14" spans="1:9" x14ac:dyDescent="0.25">
      <c r="A14" s="2"/>
      <c r="B14" s="66" t="s">
        <v>149</v>
      </c>
      <c r="C14" s="67"/>
      <c r="D14" s="67"/>
      <c r="E14" s="93">
        <v>13322729.513799999</v>
      </c>
      <c r="F14" s="17" t="s">
        <v>4</v>
      </c>
      <c r="G14" s="9">
        <v>12806721</v>
      </c>
      <c r="H14" s="17" t="s">
        <v>4</v>
      </c>
      <c r="I14" s="2"/>
    </row>
    <row r="15" spans="1:9" x14ac:dyDescent="0.25">
      <c r="A15" s="2"/>
      <c r="B15" s="66" t="s">
        <v>150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151</v>
      </c>
      <c r="C16" s="67"/>
      <c r="D16" s="67"/>
      <c r="E16" s="93">
        <v>4538562.6749999998</v>
      </c>
      <c r="F16" s="17" t="s">
        <v>4</v>
      </c>
      <c r="G16" s="9">
        <v>6488496</v>
      </c>
      <c r="H16" s="17" t="s">
        <v>4</v>
      </c>
      <c r="I16" s="2"/>
    </row>
    <row r="17" spans="1:9" x14ac:dyDescent="0.25">
      <c r="A17" s="2"/>
      <c r="B17" s="66" t="s">
        <v>152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-53768.71420000121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-54709.666698501234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3308085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3308084.6666666665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0.33333333348855376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68026</v>
      </c>
      <c r="F10" s="9">
        <f>E10/D10</f>
        <v>907.01333333333332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75</v>
      </c>
      <c r="E11" s="9">
        <v>10204</v>
      </c>
      <c r="F11" s="9">
        <f t="shared" ref="F11:F78" si="0">E11/D11</f>
        <v>136.05333333333334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127</v>
      </c>
      <c r="F12" s="9">
        <f t="shared" si="0"/>
        <v>1.6933333333333334</v>
      </c>
      <c r="G12" s="17" t="s">
        <v>4</v>
      </c>
      <c r="H12" s="2"/>
    </row>
    <row r="13" spans="1:8" x14ac:dyDescent="0.25">
      <c r="A13" s="2"/>
      <c r="B13" s="94" t="s">
        <v>120</v>
      </c>
      <c r="C13" s="22">
        <v>2016</v>
      </c>
      <c r="D13" s="22">
        <v>75</v>
      </c>
      <c r="E13" s="9">
        <v>1602</v>
      </c>
      <c r="F13" s="9">
        <f t="shared" si="0"/>
        <v>21.36</v>
      </c>
      <c r="G13" s="17" t="s">
        <v>4</v>
      </c>
      <c r="H13" s="2"/>
    </row>
    <row r="14" spans="1:8" x14ac:dyDescent="0.25">
      <c r="A14" s="2"/>
      <c r="B14" s="94" t="s">
        <v>121</v>
      </c>
      <c r="C14" s="22">
        <v>2016</v>
      </c>
      <c r="D14" s="22">
        <v>75</v>
      </c>
      <c r="E14" s="9">
        <v>127</v>
      </c>
      <c r="F14" s="9">
        <f t="shared" si="0"/>
        <v>1.6933333333333334</v>
      </c>
      <c r="G14" s="17" t="s">
        <v>4</v>
      </c>
      <c r="H14" s="2"/>
    </row>
    <row r="15" spans="1:8" x14ac:dyDescent="0.25">
      <c r="A15" s="2"/>
      <c r="B15" s="94" t="s">
        <v>121</v>
      </c>
      <c r="C15" s="22">
        <v>2016</v>
      </c>
      <c r="D15" s="22">
        <v>75</v>
      </c>
      <c r="E15" s="9">
        <v>1602</v>
      </c>
      <c r="F15" s="9">
        <f t="shared" si="0"/>
        <v>21.36</v>
      </c>
      <c r="G15" s="17" t="s">
        <v>4</v>
      </c>
      <c r="H15" s="2"/>
    </row>
    <row r="16" spans="1:8" x14ac:dyDescent="0.25">
      <c r="A16" s="2"/>
      <c r="B16" s="94" t="s">
        <v>122</v>
      </c>
      <c r="C16" s="22">
        <v>2016</v>
      </c>
      <c r="D16" s="22">
        <v>50</v>
      </c>
      <c r="E16" s="9">
        <v>140</v>
      </c>
      <c r="F16" s="9">
        <f t="shared" si="0"/>
        <v>2.8</v>
      </c>
      <c r="G16" s="17" t="s">
        <v>4</v>
      </c>
      <c r="H16" s="2"/>
    </row>
    <row r="17" spans="1:8" x14ac:dyDescent="0.25">
      <c r="A17" s="2"/>
      <c r="B17" s="94" t="s">
        <v>123</v>
      </c>
      <c r="C17" s="22">
        <v>2016</v>
      </c>
      <c r="D17" s="22">
        <v>15</v>
      </c>
      <c r="E17" s="9">
        <v>211</v>
      </c>
      <c r="F17" s="9">
        <f t="shared" si="0"/>
        <v>14.066666666666666</v>
      </c>
      <c r="G17" s="17" t="s">
        <v>4</v>
      </c>
      <c r="H17" s="2"/>
    </row>
    <row r="18" spans="1:8" x14ac:dyDescent="0.25">
      <c r="A18" s="2"/>
      <c r="B18" s="94" t="s">
        <v>118</v>
      </c>
      <c r="C18" s="22">
        <v>2016</v>
      </c>
      <c r="D18" s="22">
        <v>75</v>
      </c>
      <c r="E18" s="9">
        <v>43044</v>
      </c>
      <c r="F18" s="9">
        <f t="shared" si="0"/>
        <v>573.91999999999996</v>
      </c>
      <c r="G18" s="17" t="s">
        <v>4</v>
      </c>
      <c r="H18" s="2"/>
    </row>
    <row r="19" spans="1:8" x14ac:dyDescent="0.25">
      <c r="A19" s="2"/>
      <c r="B19" s="94" t="s">
        <v>118</v>
      </c>
      <c r="C19" s="22">
        <v>2016</v>
      </c>
      <c r="D19" s="22">
        <v>75</v>
      </c>
      <c r="E19" s="9">
        <v>30281</v>
      </c>
      <c r="F19" s="9">
        <f t="shared" si="0"/>
        <v>403.74666666666667</v>
      </c>
      <c r="G19" s="17" t="s">
        <v>4</v>
      </c>
      <c r="H19" s="2"/>
    </row>
    <row r="20" spans="1:8" x14ac:dyDescent="0.25">
      <c r="A20" s="2"/>
      <c r="B20" s="94" t="s">
        <v>119</v>
      </c>
      <c r="C20" s="22">
        <v>2016</v>
      </c>
      <c r="D20" s="22">
        <v>75</v>
      </c>
      <c r="E20" s="9">
        <v>2286043</v>
      </c>
      <c r="F20" s="9">
        <f t="shared" si="0"/>
        <v>30480.573333333334</v>
      </c>
      <c r="G20" s="17" t="s">
        <v>4</v>
      </c>
      <c r="H20" s="2"/>
    </row>
    <row r="21" spans="1:8" x14ac:dyDescent="0.25">
      <c r="A21" s="2"/>
      <c r="B21" s="94" t="s">
        <v>119</v>
      </c>
      <c r="C21" s="22">
        <v>2016</v>
      </c>
      <c r="D21" s="22">
        <v>75</v>
      </c>
      <c r="E21" s="9">
        <v>18704</v>
      </c>
      <c r="F21" s="9">
        <f t="shared" si="0"/>
        <v>249.38666666666666</v>
      </c>
      <c r="G21" s="17" t="s">
        <v>4</v>
      </c>
      <c r="H21" s="2"/>
    </row>
    <row r="22" spans="1:8" x14ac:dyDescent="0.25">
      <c r="A22" s="2"/>
      <c r="B22" s="94" t="s">
        <v>119</v>
      </c>
      <c r="C22" s="22">
        <v>2016</v>
      </c>
      <c r="D22" s="22">
        <v>75</v>
      </c>
      <c r="E22" s="9">
        <v>125145</v>
      </c>
      <c r="F22" s="9">
        <f t="shared" si="0"/>
        <v>1668.6</v>
      </c>
      <c r="G22" s="17" t="s">
        <v>4</v>
      </c>
      <c r="H22" s="2"/>
    </row>
    <row r="23" spans="1:8" x14ac:dyDescent="0.25">
      <c r="A23" s="2"/>
      <c r="B23" s="94" t="s">
        <v>124</v>
      </c>
      <c r="C23" s="22">
        <v>2016</v>
      </c>
      <c r="D23" s="22">
        <v>75</v>
      </c>
      <c r="E23" s="9">
        <v>1265095</v>
      </c>
      <c r="F23" s="9">
        <f t="shared" si="0"/>
        <v>16867.933333333334</v>
      </c>
      <c r="G23" s="17" t="s">
        <v>4</v>
      </c>
      <c r="H23" s="2"/>
    </row>
    <row r="24" spans="1:8" x14ac:dyDescent="0.25">
      <c r="A24" s="2"/>
      <c r="B24" s="94" t="s">
        <v>124</v>
      </c>
      <c r="C24" s="22">
        <v>2016</v>
      </c>
      <c r="D24" s="22">
        <v>75</v>
      </c>
      <c r="E24" s="9">
        <v>82865</v>
      </c>
      <c r="F24" s="9">
        <f t="shared" si="0"/>
        <v>1104.8666666666666</v>
      </c>
      <c r="G24" s="17" t="s">
        <v>4</v>
      </c>
      <c r="H24" s="2"/>
    </row>
    <row r="25" spans="1:8" x14ac:dyDescent="0.25">
      <c r="A25" s="2"/>
      <c r="B25" s="94" t="s">
        <v>124</v>
      </c>
      <c r="C25" s="22">
        <v>2016</v>
      </c>
      <c r="D25" s="22">
        <v>75</v>
      </c>
      <c r="E25" s="9">
        <v>362708</v>
      </c>
      <c r="F25" s="9">
        <f t="shared" si="0"/>
        <v>4836.1066666666666</v>
      </c>
      <c r="G25" s="17" t="s">
        <v>4</v>
      </c>
      <c r="H25" s="2"/>
    </row>
    <row r="26" spans="1:8" x14ac:dyDescent="0.25">
      <c r="A26" s="2"/>
      <c r="B26" s="94" t="s">
        <v>124</v>
      </c>
      <c r="C26" s="22">
        <v>2016</v>
      </c>
      <c r="D26" s="22">
        <v>75</v>
      </c>
      <c r="E26" s="9">
        <v>8500</v>
      </c>
      <c r="F26" s="9">
        <f t="shared" si="0"/>
        <v>113.33333333333333</v>
      </c>
      <c r="G26" s="17" t="s">
        <v>4</v>
      </c>
      <c r="H26" s="2"/>
    </row>
    <row r="27" spans="1:8" x14ac:dyDescent="0.25">
      <c r="A27" s="2"/>
      <c r="B27" s="94" t="s">
        <v>125</v>
      </c>
      <c r="C27" s="22">
        <v>2016</v>
      </c>
      <c r="D27" s="22">
        <v>75</v>
      </c>
      <c r="E27" s="9">
        <v>176507</v>
      </c>
      <c r="F27" s="9">
        <f t="shared" si="0"/>
        <v>2353.4266666666667</v>
      </c>
      <c r="G27" s="17" t="s">
        <v>4</v>
      </c>
      <c r="H27" s="2"/>
    </row>
    <row r="28" spans="1:8" x14ac:dyDescent="0.25">
      <c r="A28" s="2"/>
      <c r="B28" s="94" t="s">
        <v>120</v>
      </c>
      <c r="C28" s="22">
        <v>2016</v>
      </c>
      <c r="D28" s="22">
        <v>75</v>
      </c>
      <c r="E28" s="9">
        <v>1022514</v>
      </c>
      <c r="F28" s="9">
        <f t="shared" si="0"/>
        <v>13633.52</v>
      </c>
      <c r="G28" s="17" t="s">
        <v>4</v>
      </c>
      <c r="H28" s="2"/>
    </row>
    <row r="29" spans="1:8" x14ac:dyDescent="0.25">
      <c r="A29" s="2"/>
      <c r="B29" s="94" t="s">
        <v>120</v>
      </c>
      <c r="C29" s="22">
        <v>2016</v>
      </c>
      <c r="D29" s="22">
        <v>75</v>
      </c>
      <c r="E29" s="9">
        <v>7525</v>
      </c>
      <c r="F29" s="9">
        <f t="shared" si="0"/>
        <v>100.33333333333333</v>
      </c>
      <c r="G29" s="17" t="s">
        <v>4</v>
      </c>
      <c r="H29" s="2"/>
    </row>
    <row r="30" spans="1:8" x14ac:dyDescent="0.25">
      <c r="A30" s="2"/>
      <c r="B30" s="94" t="s">
        <v>120</v>
      </c>
      <c r="C30" s="22">
        <v>2016</v>
      </c>
      <c r="D30" s="22">
        <v>75</v>
      </c>
      <c r="E30" s="9">
        <v>8939</v>
      </c>
      <c r="F30" s="9">
        <f t="shared" si="0"/>
        <v>119.18666666666667</v>
      </c>
      <c r="G30" s="17" t="s">
        <v>4</v>
      </c>
      <c r="H30" s="2"/>
    </row>
    <row r="31" spans="1:8" x14ac:dyDescent="0.25">
      <c r="A31" s="2"/>
      <c r="B31" s="94" t="s">
        <v>120</v>
      </c>
      <c r="C31" s="22">
        <v>2016</v>
      </c>
      <c r="D31" s="22">
        <v>75</v>
      </c>
      <c r="E31" s="9">
        <v>43418</v>
      </c>
      <c r="F31" s="9">
        <f t="shared" si="0"/>
        <v>578.90666666666664</v>
      </c>
      <c r="G31" s="17" t="s">
        <v>4</v>
      </c>
      <c r="H31" s="2"/>
    </row>
    <row r="32" spans="1:8" x14ac:dyDescent="0.25">
      <c r="A32" s="2"/>
      <c r="B32" s="94" t="s">
        <v>120</v>
      </c>
      <c r="C32" s="22">
        <v>2016</v>
      </c>
      <c r="D32" s="22">
        <v>75</v>
      </c>
      <c r="E32" s="9">
        <v>27078</v>
      </c>
      <c r="F32" s="9">
        <f t="shared" si="0"/>
        <v>361.04</v>
      </c>
      <c r="G32" s="17" t="s">
        <v>4</v>
      </c>
      <c r="H32" s="2"/>
    </row>
    <row r="33" spans="1:8" x14ac:dyDescent="0.25">
      <c r="A33" s="2"/>
      <c r="B33" s="94" t="s">
        <v>120</v>
      </c>
      <c r="C33" s="22">
        <v>2016</v>
      </c>
      <c r="D33" s="22">
        <v>75</v>
      </c>
      <c r="E33" s="9">
        <v>51716</v>
      </c>
      <c r="F33" s="9">
        <f t="shared" si="0"/>
        <v>689.54666666666662</v>
      </c>
      <c r="G33" s="17" t="s">
        <v>4</v>
      </c>
      <c r="H33" s="2"/>
    </row>
    <row r="34" spans="1:8" x14ac:dyDescent="0.25">
      <c r="A34" s="2"/>
      <c r="B34" s="94" t="s">
        <v>120</v>
      </c>
      <c r="C34" s="22">
        <v>2016</v>
      </c>
      <c r="D34" s="22">
        <v>75</v>
      </c>
      <c r="E34" s="9">
        <v>12433</v>
      </c>
      <c r="F34" s="9">
        <f t="shared" si="0"/>
        <v>165.77333333333334</v>
      </c>
      <c r="G34" s="17" t="s">
        <v>4</v>
      </c>
      <c r="H34" s="2"/>
    </row>
    <row r="35" spans="1:8" x14ac:dyDescent="0.25">
      <c r="A35" s="2"/>
      <c r="B35" s="94" t="s">
        <v>120</v>
      </c>
      <c r="C35" s="22">
        <v>2016</v>
      </c>
      <c r="D35" s="22">
        <v>75</v>
      </c>
      <c r="E35" s="9">
        <v>20285</v>
      </c>
      <c r="F35" s="9">
        <f t="shared" si="0"/>
        <v>270.46666666666664</v>
      </c>
      <c r="G35" s="17" t="s">
        <v>4</v>
      </c>
      <c r="H35" s="2"/>
    </row>
    <row r="36" spans="1:8" x14ac:dyDescent="0.25">
      <c r="A36" s="2"/>
      <c r="B36" s="94" t="s">
        <v>120</v>
      </c>
      <c r="C36" s="22">
        <v>2016</v>
      </c>
      <c r="D36" s="22">
        <v>75</v>
      </c>
      <c r="E36" s="9">
        <v>95280</v>
      </c>
      <c r="F36" s="9">
        <f t="shared" si="0"/>
        <v>1270.4000000000001</v>
      </c>
      <c r="G36" s="17" t="s">
        <v>4</v>
      </c>
      <c r="H36" s="2"/>
    </row>
    <row r="37" spans="1:8" x14ac:dyDescent="0.25">
      <c r="A37" s="2"/>
      <c r="B37" s="94" t="s">
        <v>120</v>
      </c>
      <c r="C37" s="22">
        <v>2016</v>
      </c>
      <c r="D37" s="22">
        <v>75</v>
      </c>
      <c r="E37" s="9">
        <v>87738</v>
      </c>
      <c r="F37" s="9">
        <f t="shared" si="0"/>
        <v>1169.8399999999999</v>
      </c>
      <c r="G37" s="17" t="s">
        <v>4</v>
      </c>
      <c r="H37" s="2"/>
    </row>
    <row r="38" spans="1:8" x14ac:dyDescent="0.25">
      <c r="A38" s="2"/>
      <c r="B38" s="94" t="s">
        <v>121</v>
      </c>
      <c r="C38" s="22">
        <v>2016</v>
      </c>
      <c r="D38" s="22">
        <v>75</v>
      </c>
      <c r="E38" s="9">
        <v>1022514</v>
      </c>
      <c r="F38" s="9">
        <f t="shared" si="0"/>
        <v>13633.52</v>
      </c>
      <c r="G38" s="17" t="s">
        <v>4</v>
      </c>
      <c r="H38" s="2"/>
    </row>
    <row r="39" spans="1:8" x14ac:dyDescent="0.25">
      <c r="A39" s="2"/>
      <c r="B39" s="94" t="s">
        <v>121</v>
      </c>
      <c r="C39" s="22">
        <v>2016</v>
      </c>
      <c r="D39" s="22">
        <v>75</v>
      </c>
      <c r="E39" s="9">
        <v>7525</v>
      </c>
      <c r="F39" s="9">
        <f t="shared" si="0"/>
        <v>100.33333333333333</v>
      </c>
      <c r="G39" s="17" t="s">
        <v>4</v>
      </c>
      <c r="H39" s="2"/>
    </row>
    <row r="40" spans="1:8" x14ac:dyDescent="0.25">
      <c r="A40" s="2"/>
      <c r="B40" s="94" t="s">
        <v>121</v>
      </c>
      <c r="C40" s="22">
        <v>2016</v>
      </c>
      <c r="D40" s="22">
        <v>75</v>
      </c>
      <c r="E40" s="9">
        <v>8939</v>
      </c>
      <c r="F40" s="9">
        <f t="shared" si="0"/>
        <v>119.18666666666667</v>
      </c>
      <c r="G40" s="17" t="s">
        <v>4</v>
      </c>
      <c r="H40" s="2"/>
    </row>
    <row r="41" spans="1:8" x14ac:dyDescent="0.25">
      <c r="A41" s="2"/>
      <c r="B41" s="94" t="s">
        <v>121</v>
      </c>
      <c r="C41" s="22">
        <v>2016</v>
      </c>
      <c r="D41" s="22">
        <v>75</v>
      </c>
      <c r="E41" s="9">
        <v>43418</v>
      </c>
      <c r="F41" s="9">
        <f t="shared" si="0"/>
        <v>578.90666666666664</v>
      </c>
      <c r="G41" s="17" t="s">
        <v>4</v>
      </c>
      <c r="H41" s="2"/>
    </row>
    <row r="42" spans="1:8" x14ac:dyDescent="0.25">
      <c r="A42" s="2"/>
      <c r="B42" s="94" t="s">
        <v>121</v>
      </c>
      <c r="C42" s="22">
        <v>2016</v>
      </c>
      <c r="D42" s="22">
        <v>75</v>
      </c>
      <c r="E42" s="9">
        <v>27078</v>
      </c>
      <c r="F42" s="9">
        <f t="shared" si="0"/>
        <v>361.04</v>
      </c>
      <c r="G42" s="17" t="s">
        <v>4</v>
      </c>
      <c r="H42" s="2"/>
    </row>
    <row r="43" spans="1:8" x14ac:dyDescent="0.25">
      <c r="A43" s="2"/>
      <c r="B43" s="94" t="s">
        <v>121</v>
      </c>
      <c r="C43" s="22">
        <v>2016</v>
      </c>
      <c r="D43" s="22">
        <v>75</v>
      </c>
      <c r="E43" s="9">
        <v>51716</v>
      </c>
      <c r="F43" s="9">
        <f t="shared" si="0"/>
        <v>689.54666666666662</v>
      </c>
      <c r="G43" s="17" t="s">
        <v>4</v>
      </c>
      <c r="H43" s="2"/>
    </row>
    <row r="44" spans="1:8" x14ac:dyDescent="0.25">
      <c r="A44" s="2"/>
      <c r="B44" s="94" t="s">
        <v>121</v>
      </c>
      <c r="C44" s="22">
        <v>2016</v>
      </c>
      <c r="D44" s="22">
        <v>75</v>
      </c>
      <c r="E44" s="9">
        <v>12433</v>
      </c>
      <c r="F44" s="9">
        <f t="shared" si="0"/>
        <v>165.77333333333334</v>
      </c>
      <c r="G44" s="17" t="s">
        <v>4</v>
      </c>
      <c r="H44" s="2"/>
    </row>
    <row r="45" spans="1:8" x14ac:dyDescent="0.25">
      <c r="A45" s="2"/>
      <c r="B45" s="94" t="s">
        <v>121</v>
      </c>
      <c r="C45" s="22">
        <v>2016</v>
      </c>
      <c r="D45" s="22">
        <v>75</v>
      </c>
      <c r="E45" s="9">
        <v>20285</v>
      </c>
      <c r="F45" s="9">
        <f t="shared" si="0"/>
        <v>270.46666666666664</v>
      </c>
      <c r="G45" s="17" t="s">
        <v>4</v>
      </c>
      <c r="H45" s="2"/>
    </row>
    <row r="46" spans="1:8" x14ac:dyDescent="0.25">
      <c r="A46" s="2"/>
      <c r="B46" s="94" t="s">
        <v>121</v>
      </c>
      <c r="C46" s="22">
        <v>2016</v>
      </c>
      <c r="D46" s="22">
        <v>75</v>
      </c>
      <c r="E46" s="9">
        <v>95280</v>
      </c>
      <c r="F46" s="9">
        <f t="shared" si="0"/>
        <v>1270.4000000000001</v>
      </c>
      <c r="G46" s="17" t="s">
        <v>4</v>
      </c>
      <c r="H46" s="2"/>
    </row>
    <row r="47" spans="1:8" x14ac:dyDescent="0.25">
      <c r="A47" s="2"/>
      <c r="B47" s="94" t="s">
        <v>121</v>
      </c>
      <c r="C47" s="22">
        <v>2016</v>
      </c>
      <c r="D47" s="22">
        <v>75</v>
      </c>
      <c r="E47" s="9">
        <v>171732</v>
      </c>
      <c r="F47" s="9">
        <f t="shared" si="0"/>
        <v>2289.7600000000002</v>
      </c>
      <c r="G47" s="17" t="s">
        <v>4</v>
      </c>
      <c r="H47" s="2"/>
    </row>
    <row r="48" spans="1:8" x14ac:dyDescent="0.25">
      <c r="A48" s="2"/>
      <c r="B48" s="94" t="s">
        <v>122</v>
      </c>
      <c r="C48" s="22">
        <v>2016</v>
      </c>
      <c r="D48" s="22">
        <v>50</v>
      </c>
      <c r="E48" s="9">
        <v>46587</v>
      </c>
      <c r="F48" s="9">
        <f t="shared" si="0"/>
        <v>931.74</v>
      </c>
      <c r="G48" s="17" t="s">
        <v>4</v>
      </c>
      <c r="H48" s="2"/>
    </row>
    <row r="49" spans="1:8" x14ac:dyDescent="0.25">
      <c r="A49" s="2"/>
      <c r="B49" s="94" t="s">
        <v>124</v>
      </c>
      <c r="C49" s="22">
        <v>2016</v>
      </c>
      <c r="D49" s="22">
        <v>75</v>
      </c>
      <c r="E49" s="9">
        <v>30172</v>
      </c>
      <c r="F49" s="9">
        <f t="shared" si="0"/>
        <v>402.29333333333335</v>
      </c>
      <c r="G49" s="17" t="s">
        <v>4</v>
      </c>
      <c r="H49" s="2"/>
    </row>
    <row r="50" spans="1:8" x14ac:dyDescent="0.25">
      <c r="A50" s="2"/>
      <c r="B50" s="94" t="s">
        <v>120</v>
      </c>
      <c r="C50" s="22">
        <v>2016</v>
      </c>
      <c r="D50" s="22">
        <v>75</v>
      </c>
      <c r="E50" s="9">
        <v>46890</v>
      </c>
      <c r="F50" s="9">
        <f t="shared" si="0"/>
        <v>625.20000000000005</v>
      </c>
      <c r="G50" s="17" t="s">
        <v>4</v>
      </c>
      <c r="H50" s="2"/>
    </row>
    <row r="51" spans="1:8" x14ac:dyDescent="0.25">
      <c r="A51" s="2"/>
      <c r="B51" s="94" t="s">
        <v>121</v>
      </c>
      <c r="C51" s="22">
        <v>2016</v>
      </c>
      <c r="D51" s="22">
        <v>75</v>
      </c>
      <c r="E51" s="9">
        <v>46890</v>
      </c>
      <c r="F51" s="9">
        <f t="shared" si="0"/>
        <v>625.20000000000005</v>
      </c>
      <c r="G51" s="17" t="s">
        <v>4</v>
      </c>
      <c r="H51" s="2"/>
    </row>
    <row r="52" spans="1:8" x14ac:dyDescent="0.25">
      <c r="A52" s="2"/>
      <c r="B52" s="94" t="s">
        <v>121</v>
      </c>
      <c r="C52" s="22">
        <v>2016</v>
      </c>
      <c r="D52" s="22">
        <v>75</v>
      </c>
      <c r="E52" s="9">
        <v>266713</v>
      </c>
      <c r="F52" s="9">
        <f t="shared" si="0"/>
        <v>3556.1733333333332</v>
      </c>
      <c r="G52" s="17" t="s">
        <v>4</v>
      </c>
      <c r="H52" s="2"/>
    </row>
    <row r="53" spans="1:8" x14ac:dyDescent="0.25">
      <c r="A53" s="2"/>
      <c r="B53" s="94" t="s">
        <v>126</v>
      </c>
      <c r="C53" s="22">
        <v>2016</v>
      </c>
      <c r="D53" s="22">
        <v>75</v>
      </c>
      <c r="E53" s="9">
        <v>11825</v>
      </c>
      <c r="F53" s="9">
        <f t="shared" si="0"/>
        <v>157.66666666666666</v>
      </c>
      <c r="G53" s="17" t="s">
        <v>4</v>
      </c>
      <c r="H53" s="2"/>
    </row>
    <row r="54" spans="1:8" x14ac:dyDescent="0.25">
      <c r="A54" s="2"/>
      <c r="B54" s="94" t="s">
        <v>126</v>
      </c>
      <c r="C54" s="22">
        <v>2016</v>
      </c>
      <c r="D54" s="22">
        <v>75</v>
      </c>
      <c r="E54" s="9">
        <v>2623</v>
      </c>
      <c r="F54" s="9">
        <f t="shared" si="0"/>
        <v>34.973333333333336</v>
      </c>
      <c r="G54" s="17" t="s">
        <v>4</v>
      </c>
      <c r="H54" s="2"/>
    </row>
    <row r="55" spans="1:8" x14ac:dyDescent="0.25">
      <c r="A55" s="2"/>
      <c r="B55" s="94" t="s">
        <v>127</v>
      </c>
      <c r="C55" s="22">
        <v>2016</v>
      </c>
      <c r="D55" s="22">
        <v>75</v>
      </c>
      <c r="E55" s="9">
        <v>109869</v>
      </c>
      <c r="F55" s="9">
        <f t="shared" si="0"/>
        <v>1464.92</v>
      </c>
      <c r="G55" s="17" t="s">
        <v>4</v>
      </c>
      <c r="H55" s="2"/>
    </row>
    <row r="56" spans="1:8" x14ac:dyDescent="0.25">
      <c r="A56" s="2"/>
      <c r="B56" s="94" t="s">
        <v>127</v>
      </c>
      <c r="C56" s="22">
        <v>2016</v>
      </c>
      <c r="D56" s="22">
        <v>75</v>
      </c>
      <c r="E56" s="9">
        <v>43302</v>
      </c>
      <c r="F56" s="9">
        <f t="shared" si="0"/>
        <v>577.36</v>
      </c>
      <c r="G56" s="17" t="s">
        <v>4</v>
      </c>
      <c r="H56" s="2"/>
    </row>
    <row r="57" spans="1:8" x14ac:dyDescent="0.25">
      <c r="A57" s="2"/>
      <c r="B57" s="94" t="s">
        <v>127</v>
      </c>
      <c r="C57" s="22">
        <v>2016</v>
      </c>
      <c r="D57" s="22">
        <v>75</v>
      </c>
      <c r="E57" s="9">
        <v>14168</v>
      </c>
      <c r="F57" s="9">
        <f t="shared" si="0"/>
        <v>188.90666666666667</v>
      </c>
      <c r="G57" s="17" t="s">
        <v>4</v>
      </c>
      <c r="H57" s="2"/>
    </row>
    <row r="58" spans="1:8" x14ac:dyDescent="0.25">
      <c r="A58" s="2"/>
      <c r="B58" s="94" t="s">
        <v>127</v>
      </c>
      <c r="C58" s="22">
        <v>2016</v>
      </c>
      <c r="D58" s="22">
        <v>75</v>
      </c>
      <c r="E58" s="9">
        <v>3351</v>
      </c>
      <c r="F58" s="9">
        <f t="shared" si="0"/>
        <v>44.68</v>
      </c>
      <c r="G58" s="17" t="s">
        <v>4</v>
      </c>
      <c r="H58" s="2"/>
    </row>
    <row r="59" spans="1:8" x14ac:dyDescent="0.25">
      <c r="A59" s="2"/>
      <c r="B59" s="94" t="s">
        <v>128</v>
      </c>
      <c r="C59" s="22">
        <v>2016</v>
      </c>
      <c r="D59" s="22">
        <v>75</v>
      </c>
      <c r="E59" s="9">
        <v>66484</v>
      </c>
      <c r="F59" s="9">
        <f t="shared" si="0"/>
        <v>886.45333333333338</v>
      </c>
      <c r="G59" s="17" t="s">
        <v>4</v>
      </c>
      <c r="H59" s="2"/>
    </row>
    <row r="60" spans="1:8" x14ac:dyDescent="0.25">
      <c r="A60" s="2"/>
      <c r="B60" s="94" t="s">
        <v>128</v>
      </c>
      <c r="C60" s="22">
        <v>2016</v>
      </c>
      <c r="D60" s="22">
        <v>75</v>
      </c>
      <c r="E60" s="9">
        <v>34292</v>
      </c>
      <c r="F60" s="9">
        <f t="shared" si="0"/>
        <v>457.22666666666669</v>
      </c>
      <c r="G60" s="17" t="s">
        <v>4</v>
      </c>
      <c r="H60" s="2"/>
    </row>
    <row r="61" spans="1:8" x14ac:dyDescent="0.25">
      <c r="A61" s="2"/>
      <c r="B61" s="94" t="s">
        <v>129</v>
      </c>
      <c r="C61" s="22">
        <v>2016</v>
      </c>
      <c r="D61" s="22">
        <v>75</v>
      </c>
      <c r="E61" s="9">
        <v>207982</v>
      </c>
      <c r="F61" s="9">
        <f t="shared" si="0"/>
        <v>2773.0933333333332</v>
      </c>
      <c r="G61" s="17" t="s">
        <v>4</v>
      </c>
      <c r="H61" s="2"/>
    </row>
    <row r="62" spans="1:8" x14ac:dyDescent="0.25">
      <c r="A62" s="2"/>
      <c r="B62" s="94" t="s">
        <v>129</v>
      </c>
      <c r="C62" s="22">
        <v>2016</v>
      </c>
      <c r="D62" s="22">
        <v>75</v>
      </c>
      <c r="E62" s="9">
        <v>34179</v>
      </c>
      <c r="F62" s="9">
        <f t="shared" si="0"/>
        <v>455.72</v>
      </c>
      <c r="G62" s="17" t="s">
        <v>4</v>
      </c>
      <c r="H62" s="2"/>
    </row>
    <row r="63" spans="1:8" ht="26.25" x14ac:dyDescent="0.25">
      <c r="A63" s="2"/>
      <c r="B63" s="94" t="s">
        <v>130</v>
      </c>
      <c r="C63" s="22">
        <v>2016</v>
      </c>
      <c r="D63" s="22">
        <v>25</v>
      </c>
      <c r="E63" s="9">
        <v>13263</v>
      </c>
      <c r="F63" s="9">
        <f t="shared" si="0"/>
        <v>530.52</v>
      </c>
      <c r="G63" s="17" t="s">
        <v>4</v>
      </c>
      <c r="H63" s="2"/>
    </row>
    <row r="64" spans="1:8" ht="26.25" x14ac:dyDescent="0.25">
      <c r="A64" s="2"/>
      <c r="B64" s="94" t="s">
        <v>130</v>
      </c>
      <c r="C64" s="22">
        <v>2016</v>
      </c>
      <c r="D64" s="22">
        <v>25</v>
      </c>
      <c r="E64" s="9">
        <v>17256</v>
      </c>
      <c r="F64" s="9">
        <f t="shared" si="0"/>
        <v>690.24</v>
      </c>
      <c r="G64" s="17" t="s">
        <v>4</v>
      </c>
      <c r="H64" s="2"/>
    </row>
    <row r="65" spans="1:8" x14ac:dyDescent="0.25">
      <c r="A65" s="2"/>
      <c r="B65" s="94" t="s">
        <v>131</v>
      </c>
      <c r="C65" s="22">
        <v>2016</v>
      </c>
      <c r="D65" s="22">
        <v>8</v>
      </c>
      <c r="E65" s="9">
        <v>1182977</v>
      </c>
      <c r="F65" s="9">
        <f t="shared" si="0"/>
        <v>147872.125</v>
      </c>
      <c r="G65" s="17" t="s">
        <v>4</v>
      </c>
      <c r="H65" s="2"/>
    </row>
    <row r="66" spans="1:8" ht="26.25" x14ac:dyDescent="0.25">
      <c r="A66" s="2"/>
      <c r="B66" s="94" t="s">
        <v>132</v>
      </c>
      <c r="C66" s="22">
        <v>2016</v>
      </c>
      <c r="D66" s="22">
        <v>50</v>
      </c>
      <c r="E66" s="9">
        <v>54282</v>
      </c>
      <c r="F66" s="9">
        <f t="shared" si="0"/>
        <v>1085.6400000000001</v>
      </c>
      <c r="G66" s="17" t="s">
        <v>4</v>
      </c>
      <c r="H66" s="2"/>
    </row>
    <row r="67" spans="1:8" ht="26.25" x14ac:dyDescent="0.25">
      <c r="A67" s="2"/>
      <c r="B67" s="94" t="s">
        <v>133</v>
      </c>
      <c r="C67" s="22">
        <v>2016</v>
      </c>
      <c r="D67" s="22">
        <v>15</v>
      </c>
      <c r="E67" s="9">
        <v>62037</v>
      </c>
      <c r="F67" s="9">
        <f t="shared" si="0"/>
        <v>4135.8</v>
      </c>
      <c r="G67" s="17" t="s">
        <v>4</v>
      </c>
      <c r="H67" s="2"/>
    </row>
    <row r="68" spans="1:8" x14ac:dyDescent="0.25">
      <c r="A68" s="2"/>
      <c r="B68" s="94" t="s">
        <v>134</v>
      </c>
      <c r="C68" s="22">
        <v>2016</v>
      </c>
      <c r="D68" s="22">
        <v>10</v>
      </c>
      <c r="E68" s="9">
        <v>38773</v>
      </c>
      <c r="F68" s="9">
        <f t="shared" si="0"/>
        <v>3877.3</v>
      </c>
      <c r="G68" s="17" t="s">
        <v>4</v>
      </c>
      <c r="H68" s="2"/>
    </row>
    <row r="69" spans="1:8" ht="26.25" x14ac:dyDescent="0.25">
      <c r="A69" s="2"/>
      <c r="B69" s="94" t="s">
        <v>135</v>
      </c>
      <c r="C69" s="22">
        <v>2016</v>
      </c>
      <c r="D69" s="22">
        <v>30</v>
      </c>
      <c r="E69" s="9">
        <v>558271</v>
      </c>
      <c r="F69" s="9">
        <f t="shared" si="0"/>
        <v>18609.033333333333</v>
      </c>
      <c r="G69" s="17" t="s">
        <v>4</v>
      </c>
      <c r="H69" s="2"/>
    </row>
    <row r="70" spans="1:8" ht="26.25" x14ac:dyDescent="0.25">
      <c r="A70" s="2"/>
      <c r="B70" s="94" t="s">
        <v>136</v>
      </c>
      <c r="C70" s="22">
        <v>2016</v>
      </c>
      <c r="D70" s="22">
        <v>25</v>
      </c>
      <c r="E70" s="9">
        <v>30937</v>
      </c>
      <c r="F70" s="9">
        <f t="shared" si="0"/>
        <v>1237.48</v>
      </c>
      <c r="G70" s="17" t="s">
        <v>4</v>
      </c>
      <c r="H70" s="2"/>
    </row>
    <row r="71" spans="1:8" x14ac:dyDescent="0.25">
      <c r="A71" s="2"/>
      <c r="B71" s="94" t="s">
        <v>137</v>
      </c>
      <c r="C71" s="22">
        <v>2016</v>
      </c>
      <c r="D71" s="22">
        <v>10</v>
      </c>
      <c r="E71" s="9">
        <v>32096</v>
      </c>
      <c r="F71" s="9">
        <f t="shared" si="0"/>
        <v>3209.6</v>
      </c>
      <c r="G71" s="17" t="s">
        <v>4</v>
      </c>
      <c r="H71" s="2"/>
    </row>
    <row r="72" spans="1:8" x14ac:dyDescent="0.25">
      <c r="A72" s="2"/>
      <c r="B72" s="94" t="s">
        <v>138</v>
      </c>
      <c r="C72" s="22">
        <v>2016</v>
      </c>
      <c r="D72" s="22">
        <v>25</v>
      </c>
      <c r="E72" s="9">
        <v>1104</v>
      </c>
      <c r="F72" s="9">
        <f t="shared" si="0"/>
        <v>44.16</v>
      </c>
      <c r="G72" s="17" t="s">
        <v>4</v>
      </c>
      <c r="H72" s="2"/>
    </row>
    <row r="73" spans="1:8" x14ac:dyDescent="0.25">
      <c r="A73" s="2"/>
      <c r="B73" s="94" t="s">
        <v>139</v>
      </c>
      <c r="C73" s="22">
        <v>2016</v>
      </c>
      <c r="D73" s="22">
        <v>50</v>
      </c>
      <c r="E73" s="9">
        <v>5024</v>
      </c>
      <c r="F73" s="9">
        <f t="shared" si="0"/>
        <v>100.48</v>
      </c>
      <c r="G73" s="17" t="s">
        <v>4</v>
      </c>
      <c r="H73" s="2"/>
    </row>
    <row r="74" spans="1:8" x14ac:dyDescent="0.25">
      <c r="A74" s="2"/>
      <c r="B74" s="94" t="s">
        <v>140</v>
      </c>
      <c r="C74" s="22">
        <v>2016</v>
      </c>
      <c r="D74" s="22">
        <v>5</v>
      </c>
      <c r="E74" s="9">
        <v>20811</v>
      </c>
      <c r="F74" s="9">
        <f t="shared" si="0"/>
        <v>4162.2</v>
      </c>
      <c r="G74" s="17" t="s">
        <v>4</v>
      </c>
      <c r="H74" s="2"/>
    </row>
    <row r="75" spans="1:8" x14ac:dyDescent="0.25">
      <c r="A75" s="2"/>
      <c r="B75" s="94" t="s">
        <v>141</v>
      </c>
      <c r="C75" s="22">
        <v>2016</v>
      </c>
      <c r="D75" s="22">
        <v>5</v>
      </c>
      <c r="E75" s="9">
        <v>164102</v>
      </c>
      <c r="F75" s="9">
        <f t="shared" si="0"/>
        <v>32820.400000000001</v>
      </c>
      <c r="G75" s="17" t="s">
        <v>4</v>
      </c>
      <c r="H75" s="2"/>
    </row>
    <row r="76" spans="1:8" x14ac:dyDescent="0.25">
      <c r="A76" s="2"/>
      <c r="B76" s="94" t="s">
        <v>142</v>
      </c>
      <c r="C76" s="22">
        <v>2016</v>
      </c>
      <c r="D76" s="22">
        <v>25</v>
      </c>
      <c r="E76" s="9">
        <v>16000</v>
      </c>
      <c r="F76" s="9">
        <f t="shared" si="0"/>
        <v>640</v>
      </c>
      <c r="G76" s="17" t="s">
        <v>4</v>
      </c>
      <c r="H76" s="2"/>
    </row>
    <row r="77" spans="1:8" x14ac:dyDescent="0.25">
      <c r="A77" s="2"/>
      <c r="B77" s="94" t="s">
        <v>143</v>
      </c>
      <c r="C77" s="22">
        <v>2016</v>
      </c>
      <c r="D77" s="22">
        <v>25</v>
      </c>
      <c r="E77" s="9">
        <v>5494</v>
      </c>
      <c r="F77" s="9">
        <f t="shared" si="0"/>
        <v>219.76</v>
      </c>
      <c r="G77" s="17" t="s">
        <v>4</v>
      </c>
      <c r="H77" s="2"/>
    </row>
    <row r="78" spans="1:8" x14ac:dyDescent="0.25">
      <c r="A78" s="2"/>
      <c r="B78" s="94" t="s">
        <v>144</v>
      </c>
      <c r="C78" s="22">
        <v>2016</v>
      </c>
      <c r="D78" s="22">
        <v>5</v>
      </c>
      <c r="E78" s="9">
        <v>63296</v>
      </c>
      <c r="F78" s="9">
        <f t="shared" si="0"/>
        <v>12659.2</v>
      </c>
      <c r="G78" s="17" t="s">
        <v>4</v>
      </c>
      <c r="H78" s="2"/>
    </row>
    <row r="79" spans="1:8" x14ac:dyDescent="0.25">
      <c r="A79" s="2"/>
      <c r="B79" s="78" t="s">
        <v>54</v>
      </c>
      <c r="C79" s="79"/>
      <c r="D79" s="79"/>
      <c r="E79" s="80"/>
      <c r="F79" s="15">
        <f>SUM(F10:F78)</f>
        <v>342671.42499999987</v>
      </c>
      <c r="G79" s="16" t="s">
        <v>4</v>
      </c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</sheetData>
  <sheetProtection password="DFE9" sheet="1" objects="1" scenarios="1"/>
  <mergeCells count="4">
    <mergeCell ref="B79:E7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163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22866597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21245709</v>
      </c>
      <c r="H10" s="17" t="s">
        <v>4</v>
      </c>
      <c r="I10" s="2"/>
    </row>
    <row r="11" spans="1:9" x14ac:dyDescent="0.25">
      <c r="A11" s="2"/>
      <c r="B11" s="78" t="s">
        <v>164</v>
      </c>
      <c r="C11" s="79"/>
      <c r="D11" s="79"/>
      <c r="E11" s="79"/>
      <c r="F11" s="80"/>
      <c r="G11" s="15">
        <f>G9-G10</f>
        <v>1620888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165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310187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369000</v>
      </c>
      <c r="H16" s="17" t="s">
        <v>4</v>
      </c>
      <c r="I16" s="2"/>
    </row>
    <row r="17" spans="1:9" x14ac:dyDescent="0.25">
      <c r="A17" s="2"/>
      <c r="B17" s="78" t="s">
        <v>165</v>
      </c>
      <c r="C17" s="79"/>
      <c r="D17" s="79"/>
      <c r="E17" s="79"/>
      <c r="F17" s="80"/>
      <c r="G17" s="15">
        <f>G15-G16</f>
        <v>-58813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166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35337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45000</v>
      </c>
      <c r="H22" s="17" t="s">
        <v>4</v>
      </c>
      <c r="I22" s="2"/>
    </row>
    <row r="23" spans="1:9" x14ac:dyDescent="0.25">
      <c r="A23" s="2"/>
      <c r="B23" s="78" t="s">
        <v>166</v>
      </c>
      <c r="C23" s="79"/>
      <c r="D23" s="79"/>
      <c r="E23" s="79"/>
      <c r="F23" s="80"/>
      <c r="G23" s="15">
        <f>G21-G22</f>
        <v>-9663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2016'!F79</f>
        <v>342671.42499999987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315333.33333333337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27338.0916666665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39355673.930653885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5010554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1922794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359167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657333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7949848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1034705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1034705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-5274652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-10423827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-117000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-15815479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-6830926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37343113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37343113</v>
      </c>
      <c r="F35" s="20" t="s">
        <v>4</v>
      </c>
      <c r="G35" s="12">
        <f>-E35</f>
        <v>-37343113</v>
      </c>
      <c r="H35" s="20" t="s">
        <v>4</v>
      </c>
      <c r="I35" s="2"/>
    </row>
    <row r="36" spans="1:9" x14ac:dyDescent="0.25">
      <c r="A36" s="2"/>
      <c r="B36" s="78" t="s">
        <v>159</v>
      </c>
      <c r="C36" s="79"/>
      <c r="D36" s="79"/>
      <c r="E36" s="79"/>
      <c r="F36" s="80"/>
      <c r="G36" s="15">
        <f>$G$9+$G$28+$G$30+$G$35</f>
        <v>2012560.930653885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157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158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153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171</v>
      </c>
      <c r="C16" s="72"/>
      <c r="D16" s="72"/>
      <c r="E16" s="73"/>
      <c r="F16" s="85" t="s">
        <v>154</v>
      </c>
      <c r="G16" s="85"/>
      <c r="H16" s="2"/>
    </row>
    <row r="17" spans="1:8" x14ac:dyDescent="0.25">
      <c r="A17" s="2"/>
      <c r="B17" s="66" t="s">
        <v>168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155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156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2018-08-10T09:21:18Z</dcterms:modified>
</cp:coreProperties>
</file>