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<sst xmlns="http://schemas.openxmlformats.org/spreadsheetml/2006/main" count="108" uniqueCount="74">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</sst>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31989915.146393329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663687.02935333329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120387.31946666665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32773989.495213326</v>
      </c>
      <c r="C5" s="62" t="s">
        <v>11</v>
      </c>
    </row>
    <row r="6" spans="1:3" x14ac:dyDescent="0.25">
      <c r="A6" s="47" t="s">
        <v>0</v>
      </c>
      <c r="B6" s="38">
        <f>Investeringer!E3</f>
        <v>51640320.350989647</v>
      </c>
      <c r="C6" s="23" t="s">
        <v>11</v>
      </c>
    </row>
    <row r="7" spans="1:3" x14ac:dyDescent="0.25">
      <c r="A7" s="4" t="s">
        <v>1</v>
      </c>
      <c r="B7" s="35">
        <f>Investeringer!F3</f>
        <v>12608440.109311672</v>
      </c>
      <c r="C7" t="s">
        <v>11</v>
      </c>
    </row>
    <row r="8" spans="1:3" x14ac:dyDescent="0.25">
      <c r="A8" s="4" t="s">
        <v>2</v>
      </c>
      <c r="B8" s="35">
        <f>Investeringer!G3</f>
        <v>1412760.56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8850213.6983160004</v>
      </c>
      <c r="C9" t="s">
        <v>11</v>
      </c>
    </row>
    <row r="10" spans="1:3" s="22" customFormat="1" x14ac:dyDescent="0.25">
      <c r="A10" s="3" t="s">
        <v>47</v>
      </c>
      <c r="B10" s="48">
        <f>SUM(B6:B9)</f>
        <v>74511734.71861732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2575628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2575628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109861352.21383065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110833816.33967589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34682362</v>
      </c>
      <c r="C2" s="49">
        <v>0</v>
      </c>
      <c r="D2" s="49">
        <f>B2+C2</f>
        <v>34682362</v>
      </c>
      <c r="E2" s="50">
        <f>D2</f>
        <v>34682362</v>
      </c>
      <c r="F2" s="49">
        <v>33610188.651419498</v>
      </c>
      <c r="G2" s="49">
        <v>0</v>
      </c>
      <c r="H2" s="49">
        <f>F2-G2</f>
        <v>33610188.651419498</v>
      </c>
      <c r="I2" s="49">
        <f>AVERAGEIF(E2:E4,"&lt;&gt;0")</f>
        <v>31989915.146393329</v>
      </c>
      <c r="J2" s="49">
        <v>27507366.992532931</v>
      </c>
      <c r="K2" s="39">
        <f>IF(H2&gt;I2,IF(I2&gt;J2,I2,J2),H2)</f>
        <v>31989915.146393329</v>
      </c>
    </row>
    <row r="3" spans="1:11" s="23" customFormat="1" x14ac:dyDescent="0.25">
      <c r="A3" s="28">
        <v>2014</v>
      </c>
      <c r="B3" s="49">
        <v>31099272</v>
      </c>
      <c r="C3" s="49"/>
      <c r="D3" s="49">
        <f t="shared" ref="D3:D4" si="0">B3+C3</f>
        <v>31099272</v>
      </c>
      <c r="E3" s="50">
        <f>D3*Pristalsregulering!C7</f>
        <v>31124151.417599998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29693715</v>
      </c>
      <c r="C4" s="49"/>
      <c r="D4" s="49">
        <f t="shared" si="0"/>
        <v>29693715</v>
      </c>
      <c r="E4" s="50">
        <f>D4*Pristalsregulering!$C$6*Pristalsregulering!$C$7</f>
        <v>30163232.021579996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75" max="75" width="9.140625" hidden="1"/>
    <col min="118" max="118" width="9.140625" hidden="1"/>
    <col min="187" max="187" width="9.140625" hidden="1"/>
    <col min="230" max="230" width="9.140625" hidden="1"/>
    <col min="299" max="29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663687.02935333329</v>
      </c>
      <c r="E3" s="57">
        <f>SUM(D3:D3)</f>
        <v>663687.02935333329</v>
      </c>
    </row>
    <row r="4" spans="1:5" x14ac:dyDescent="0.25">
      <c r="A4" s="28">
        <v>2015</v>
      </c>
      <c r="B4" s="35">
        <v>694696</v>
      </c>
      <c r="C4" s="45">
        <f>B4</f>
        <v>694696</v>
      </c>
      <c r="D4" s="83"/>
      <c r="E4" s="54"/>
    </row>
    <row r="5" spans="1:5" x14ac:dyDescent="0.25">
      <c r="A5" s="28">
        <v>2014</v>
      </c>
      <c r="B5" s="35">
        <v>653590</v>
      </c>
      <c r="C5" s="45">
        <f>B5*Pristalsregulering!$C$7</f>
        <v>654112.87199999997</v>
      </c>
      <c r="D5" s="83"/>
      <c r="E5" s="45"/>
    </row>
    <row r="6" spans="1:5" x14ac:dyDescent="0.25">
      <c r="A6" s="28">
        <v>2013</v>
      </c>
      <c r="B6" s="35">
        <v>632255</v>
      </c>
      <c r="C6" s="45">
        <f>B6*Pristalsregulering!$C$7*Pristalsregulering!$C$6</f>
        <v>642252.21605999977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15000</v>
      </c>
      <c r="C3" s="42">
        <v>103520</v>
      </c>
      <c r="D3" s="42">
        <v>0</v>
      </c>
      <c r="E3" s="41">
        <f>B3</f>
        <v>15000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120387.31946666665</v>
      </c>
    </row>
    <row r="4" spans="1:8" x14ac:dyDescent="0.25">
      <c r="A4" s="31">
        <v>2014</v>
      </c>
      <c r="B4" s="41">
        <v>39000</v>
      </c>
      <c r="C4" s="42">
        <v>78400</v>
      </c>
      <c r="D4" s="42">
        <v>9000</v>
      </c>
      <c r="E4" s="41">
        <f>B4*Pristalsregulering!$C$7</f>
        <v>39031.199999999997</v>
      </c>
      <c r="F4" s="42">
        <f>C4*Pristalsregulering!$C$7</f>
        <v>78462.719999999987</v>
      </c>
      <c r="G4" s="43">
        <f>D4*Pristalsregulering!$C$7</f>
        <v>9007.1999999999989</v>
      </c>
      <c r="H4" s="42"/>
    </row>
    <row r="5" spans="1:8" x14ac:dyDescent="0.25">
      <c r="A5" s="31">
        <v>2013</v>
      </c>
      <c r="B5" s="41">
        <v>48000</v>
      </c>
      <c r="C5" s="42">
        <v>75200</v>
      </c>
      <c r="D5" s="42">
        <v>0</v>
      </c>
      <c r="E5" s="41">
        <f>B5*Pristalsregulering!$C$7*Pristalsregulering!$C$6</f>
        <v>48758.975999999988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47433057.261710152</v>
      </c>
      <c r="C3" s="38">
        <v>12317710.949999996</v>
      </c>
      <c r="D3" s="40">
        <v>1412760.56</v>
      </c>
      <c r="E3" s="35">
        <f>B3*Pristalsregulering!C2*Pristalsregulering!C3*Pristalsregulering!C4*Pristalsregulering!C5*Pristalsregulering!C6*Pristalsregulering!C7</f>
        <v>51640320.350989647</v>
      </c>
      <c r="F3" s="35">
        <v>12608440.109311672</v>
      </c>
      <c r="G3" s="35">
        <f>D3</f>
        <v>1412760.56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7901889</v>
      </c>
      <c r="D3" s="38">
        <v>0</v>
      </c>
      <c r="E3" s="40">
        <v>0</v>
      </c>
      <c r="F3" s="38">
        <f>B3</f>
        <v>0</v>
      </c>
      <c r="G3" s="38">
        <f>C3</f>
        <v>7901889</v>
      </c>
      <c r="H3" s="38">
        <f>D3</f>
        <v>0</v>
      </c>
      <c r="I3" s="40">
        <f>E3</f>
        <v>0</v>
      </c>
      <c r="J3" s="42">
        <f>AVERAGE(F3:F5)</f>
        <v>86682.188651999983</v>
      </c>
      <c r="K3" s="42">
        <f>G3</f>
        <v>7901889</v>
      </c>
      <c r="L3" s="43">
        <f>AVERAGE(H3:H5)+AVERAGE(I3:I5)</f>
        <v>861642.5096639999</v>
      </c>
      <c r="M3" s="44">
        <f>SUM(J3:L3)</f>
        <v>8850213.6983160004</v>
      </c>
      <c r="N3" s="23"/>
    </row>
    <row r="4" spans="1:14" x14ac:dyDescent="0.25">
      <c r="A4" s="28">
        <v>2014</v>
      </c>
      <c r="B4" s="45">
        <v>206741</v>
      </c>
      <c r="C4" s="38">
        <v>6428275</v>
      </c>
      <c r="D4" s="38">
        <v>1600325</v>
      </c>
      <c r="E4" s="40">
        <v>0</v>
      </c>
      <c r="F4" s="38">
        <f>IF(B4="","",B4*Pristalsregulering!$C$7)</f>
        <v>206906.39279999997</v>
      </c>
      <c r="G4" s="38">
        <f>IF(C4="","",C4*Pristalsregulering!$C$7)</f>
        <v>6433417.6199999992</v>
      </c>
      <c r="H4" s="38">
        <f>IF(D4="","",D4*Pristalsregulering!$C$7)</f>
        <v>1601605.2599999998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52313</v>
      </c>
      <c r="C5" s="38">
        <v>5346439</v>
      </c>
      <c r="D5" s="38">
        <v>968016</v>
      </c>
      <c r="E5" s="40">
        <v>0</v>
      </c>
      <c r="F5" s="38">
        <f>IF(B5="","",B5*Pristalsregulering!$C$7*Pristalsregulering!$C$6)</f>
        <v>53140.17315599999</v>
      </c>
      <c r="G5" s="38">
        <f>IF(C5="","",C5*Pristalsregulering!$C$7*Pristalsregulering!$C$6)</f>
        <v>5430976.8934679991</v>
      </c>
      <c r="H5" s="38">
        <f>IF(D5="","",D5*Pristalsregulering!$C$7*Pristalsregulering!$C$6)</f>
        <v>983322.26899199979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90201</v>
      </c>
      <c r="E2" s="42">
        <v>846716</v>
      </c>
      <c r="F2" s="42">
        <v>0</v>
      </c>
      <c r="G2" s="42">
        <v>0</v>
      </c>
      <c r="H2" s="42">
        <v>1606188</v>
      </c>
      <c r="I2" s="42">
        <v>0</v>
      </c>
      <c r="J2" s="42"/>
      <c r="K2" s="42"/>
      <c r="L2" s="43">
        <v>0</v>
      </c>
      <c r="M2" s="44">
        <f>SUM(B2:L2)</f>
        <v>2575628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2016-11-11T16:23:47Z</dcterms:modified>
</cp:coreProperties>
</file>