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103" i="11" l="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4" i="22"/>
  <c r="E25" i="22"/>
  <c r="G24" i="22" l="1"/>
  <c r="G18" i="19"/>
  <c r="G19" i="19" s="1"/>
  <c r="E15" i="22" s="1"/>
  <c r="G15" i="22" l="1"/>
  <c r="E23" i="22"/>
  <c r="E27" i="22" s="1"/>
  <c r="E15" i="13"/>
  <c r="F11" i="11"/>
  <c r="F104" i="11"/>
  <c r="G23" i="22" l="1"/>
  <c r="G30" i="13"/>
  <c r="E35" i="13" l="1"/>
  <c r="G35" i="13" s="1"/>
  <c r="E27" i="13"/>
  <c r="E19" i="13"/>
  <c r="G11" i="12"/>
  <c r="G23" i="12"/>
  <c r="G17" i="12"/>
  <c r="F10" i="11"/>
  <c r="F105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<sst xmlns="http://schemas.openxmlformats.org/spreadsheetml/2006/main" count="483" uniqueCount="169">
  <si>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</si>
  <si>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</si>
  <si>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</si>
  <si>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</si>
  <si>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</si>
  <si>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</si>
  <si>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</si>
  <si>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</si>
  <si>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</si>
  <si>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</si>
  <si>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</si>
  <si>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</si>
  <si>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</si>
  <si>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</si>
  <si>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</si>
  <si>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</si>
  <si>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</si>
  <si>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</si>
  <si>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</si>
  <si>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</si>
  <si>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</si>
  <si>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</si>
  <si>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</si>
  <si>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</si>
  <si>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</si>
  <si>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</si>
  <si>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</si>
  <si>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</si>
  <si>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</si>
  <si>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</si>
  <si>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</si>
  <si>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</si>
  <si>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</si>
  <si>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</si>
  <si>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</si>
  <si>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</si>
  <si>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</si>
  <si>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</si>
  <si>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</si>
  <si>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</si>
  <si>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</si>
  <si>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</si>
  <si>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</si>
  <si>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</si>
  <si>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</si>
  <si>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</si>
  <si>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</si>
  <si>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</si>
  <si>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</si>
  <si>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</si>
  <si>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</si>
  <si>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</si>
  <si>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</si>
  <si>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</si>
  <si>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</si>
  <si>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</si>
  <si>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</si>
  <si>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</si>
  <si>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</si>
  <si>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</si>
  <si>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</si>
  <si>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</si>
  <si>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</si>
  <si>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</si>
  <si>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</si>
  <si>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</si>
  <si>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</si>
  <si>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</si>
  <si>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</si>
  <si>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</si>
  <si>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</si>
  <si>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</si>
  <si>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</si>
  <si>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</si>
  <si>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</si>
  <si>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</si>
  <si>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</si>
  <si>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</si>
  <si>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</si>
  <si>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</si>
  <si>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</si>
  <si>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</si>
  <si>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</si>
  <si>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</si>
  <si>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</si>
  <si>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</si>
  <si>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</si>
  <si>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</si>
  <si>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</si>
  <si>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</si>
  <si>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</si>
  <si>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</si>
  <si>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</si>
  <si>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</si>
  <si>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</si>
  <si>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</si>
  <si>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</si>
  <si>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</si>
  <si>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</si>
  <si>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</si>
  <si>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</si>
  <si>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</si>
  <si>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</si>
  <si>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</si>
  <si>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</si>
  <si>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</si>
  <si>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</si>
  <si>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</si>
  <si>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</si>
  <si>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</si>
  <si>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</si>
  <si>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</si>
  <si>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</si>
  <si>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</si>
  <si>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</si>
  <si>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</si>
  <si>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</si>
  <si>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</si>
  <si>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Udpumpningsanlæg, rentvandspumper på vandværk</t>
  </si>
  <si>
    <t>Beluftningsanlæg, kompressorbeluftning</t>
  </si>
  <si>
    <t>Filteranlæg, trykfiltre, enkelt filtrering</t>
  </si>
  <si>
    <t>SRO-brønd/kvarterbrønd/sektionsbrønd, Konstruktioner</t>
  </si>
  <si>
    <t>Ø110 mm &lt; Ledningsnet ≤ Ø 250 mm</t>
  </si>
  <si>
    <t>Skyllevandsbehandling, inkl. UV-filter mv., SRO</t>
  </si>
  <si>
    <t>Skyllevandsbehandling, inkl. UV-filter mv., Mek./EL</t>
  </si>
  <si>
    <t>Ø 250 mm &lt; Ledningsnet ≤ Ø 500mm</t>
  </si>
  <si>
    <t>Ventiler på Ø 250 mm &lt; Ledningsnet ≤ Ø 500mm</t>
  </si>
  <si>
    <t>SRO-brønd/kvarterbrønd/sektionsbrønd, SRO</t>
  </si>
  <si>
    <t>SRO-brønd/kvarterbrønd/sektionsbrønd, Mek./EL</t>
  </si>
  <si>
    <t>Ø 50mm &lt; Ledningsnet ≤ Ø110 mm</t>
  </si>
  <si>
    <t>Ventiler på Ø 50mm &lt; Ledningsnet ≤ Ø110 mm</t>
  </si>
  <si>
    <t>Ventiler på Ø110 mm &lt; Ledningsnet ≤ Ø 250 mm</t>
  </si>
  <si>
    <t>Pumpe inkl. stigrør og forerørsforsejlinger mv.</t>
  </si>
  <si>
    <t>Arbejdsplads</t>
  </si>
  <si>
    <t>Køretøjer, personbil</t>
  </si>
  <si>
    <t>Instrumenter (flowmåler+tryk transducer+alarmer)</t>
  </si>
  <si>
    <t>Elanlæg</t>
  </si>
  <si>
    <t>SRO anlæg</t>
  </si>
  <si>
    <t>Støbejernsledninger Ø 50mm &lt; Ledningsnet ≤ Ø110 mm</t>
  </si>
  <si>
    <t>Afregningsmålere, elektroniske ≤ Ø 110mm (Qn 10)</t>
  </si>
  <si>
    <t>Afregningsmålere, mekaniske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</si>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</sst>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48" t="s">
        <v>163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93775259.580468386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32205592.643785577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8983490.0847658347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53724840.058678374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166</v>
      </c>
      <c r="C13" s="41"/>
      <c r="D13" s="42"/>
      <c r="E13" s="31" t="s">
        <v>101</v>
      </c>
      <c r="F13" s="8" t="s">
        <v>4</v>
      </c>
      <c r="G13" s="32">
        <v>-1291328.7503113244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165</v>
      </c>
      <c r="C14" s="41"/>
      <c r="D14" s="42"/>
      <c r="E14" s="31" t="s">
        <v>101</v>
      </c>
      <c r="F14" s="8" t="s">
        <v>4</v>
      </c>
      <c r="G14" s="32">
        <v>-161098.24485582672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omk.'!G19</f>
        <v>1395119.9671090103</v>
      </c>
      <c r="F15" s="8" t="s">
        <v>4</v>
      </c>
      <c r="G15" s="33">
        <f>E15*(1+E30/100)</f>
        <v>1419534.5665334181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3038455.7392000053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760848.6838362515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149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24414.599424407683</v>
      </c>
      <c r="F23" s="8" t="s">
        <v>4</v>
      </c>
      <c r="G23" s="32">
        <f>SUM(G10:G15,G18:G22)*$E$30/100</f>
        <v>1660418.0312754307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-787994.34167102037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0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95194794.147001803</v>
      </c>
      <c r="F27" s="29" t="s">
        <v>4</v>
      </c>
      <c r="G27" s="37">
        <f>SUM(G10:G26)</f>
        <v>99552758.471236721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156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157</v>
      </c>
      <c r="C31" s="72"/>
      <c r="D31" s="73"/>
      <c r="E31" s="38">
        <v>0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158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31651688.102000564</v>
      </c>
      <c r="H9" s="17" t="s">
        <v>4</v>
      </c>
      <c r="I9" s="2"/>
    </row>
    <row r="10" spans="1:9" x14ac:dyDescent="0.25">
      <c r="A10" s="2"/>
      <c r="B10" s="79" t="s">
        <v>168</v>
      </c>
      <c r="C10" s="72"/>
      <c r="D10" s="72"/>
      <c r="E10" s="72"/>
      <c r="F10" s="73"/>
      <c r="G10" s="9">
        <v>3534155.7955661258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8828982.8842907455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52800825.610494711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93281496.596786022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141</v>
      </c>
      <c r="C10" s="72"/>
      <c r="D10" s="72"/>
      <c r="E10" s="45">
        <v>4898894.1921999995</v>
      </c>
      <c r="F10" s="17" t="s">
        <v>4</v>
      </c>
      <c r="G10" s="9">
        <v>5043699</v>
      </c>
      <c r="H10" s="17" t="s">
        <v>4</v>
      </c>
      <c r="I10" s="2"/>
    </row>
    <row r="11" spans="1:9" x14ac:dyDescent="0.25">
      <c r="A11" s="2"/>
      <c r="B11" s="71" t="s">
        <v>142</v>
      </c>
      <c r="C11" s="72"/>
      <c r="D11" s="72"/>
      <c r="E11" s="45">
        <v>464733.27720000001</v>
      </c>
      <c r="F11" s="17" t="s">
        <v>4</v>
      </c>
      <c r="G11" s="9">
        <v>463642.69</v>
      </c>
      <c r="H11" s="17" t="s">
        <v>4</v>
      </c>
      <c r="I11" s="2"/>
    </row>
    <row r="12" spans="1:9" x14ac:dyDescent="0.25">
      <c r="A12" s="2"/>
      <c r="B12" s="71" t="s">
        <v>143</v>
      </c>
      <c r="C12" s="72"/>
      <c r="D12" s="72"/>
      <c r="E12" s="45">
        <v>304945.78580000001</v>
      </c>
      <c r="F12" s="17" t="s">
        <v>4</v>
      </c>
      <c r="G12" s="9">
        <v>1398399</v>
      </c>
      <c r="H12" s="17" t="s">
        <v>4</v>
      </c>
      <c r="I12" s="2"/>
    </row>
    <row r="13" spans="1:9" x14ac:dyDescent="0.25">
      <c r="A13" s="2"/>
      <c r="B13" s="71" t="s">
        <v>144</v>
      </c>
      <c r="C13" s="72"/>
      <c r="D13" s="72"/>
      <c r="E13" s="45">
        <v>32398.416399999998</v>
      </c>
      <c r="F13" s="17" t="s">
        <v>4</v>
      </c>
      <c r="G13" s="9">
        <v>101903.91</v>
      </c>
      <c r="H13" s="17" t="s">
        <v>4</v>
      </c>
      <c r="I13" s="2"/>
    </row>
    <row r="14" spans="1:9" x14ac:dyDescent="0.25">
      <c r="A14" s="2"/>
      <c r="B14" s="71" t="s">
        <v>145</v>
      </c>
      <c r="C14" s="72"/>
      <c r="D14" s="72"/>
      <c r="E14" s="45">
        <v>35689915.990999997</v>
      </c>
      <c r="F14" s="17" t="s">
        <v>4</v>
      </c>
      <c r="G14" s="9">
        <v>33596585</v>
      </c>
      <c r="H14" s="17" t="s">
        <v>4</v>
      </c>
      <c r="I14" s="2"/>
    </row>
    <row r="15" spans="1:9" x14ac:dyDescent="0.25">
      <c r="A15" s="2"/>
      <c r="B15" s="71" t="s">
        <v>146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147</v>
      </c>
      <c r="C16" s="72"/>
      <c r="D16" s="72"/>
      <c r="E16" s="45">
        <v>10747775.662599999</v>
      </c>
      <c r="F16" s="17" t="s">
        <v>4</v>
      </c>
      <c r="G16" s="9">
        <v>12905559</v>
      </c>
      <c r="H16" s="17" t="s">
        <v>4</v>
      </c>
      <c r="I16" s="2"/>
    </row>
    <row r="17" spans="1:9" x14ac:dyDescent="0.25">
      <c r="A17" s="2"/>
      <c r="B17" s="71" t="s">
        <v>148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3" t="s">
        <v>86</v>
      </c>
      <c r="C18" s="84"/>
      <c r="D18" s="84"/>
      <c r="E18" s="84"/>
      <c r="F18" s="85"/>
      <c r="G18" s="15">
        <f>SUM(G10:G17)-SUM(E10:E17)</f>
        <v>1371125.27480001</v>
      </c>
      <c r="H18" s="16" t="s">
        <v>4</v>
      </c>
      <c r="I18" s="2"/>
    </row>
    <row r="19" spans="1:9" x14ac:dyDescent="0.25">
      <c r="A19" s="2"/>
      <c r="B19" s="83" t="s">
        <v>87</v>
      </c>
      <c r="C19" s="84"/>
      <c r="D19" s="84"/>
      <c r="E19" s="84"/>
      <c r="F19" s="85"/>
      <c r="G19" s="15">
        <f>G18*(1+'Fane 2. Overblik ØR18-19'!E30/100)</f>
        <v>1395119.9671090103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5844631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5844630.666666667</v>
      </c>
      <c r="H10" s="17" t="s">
        <v>4</v>
      </c>
      <c r="I10" s="2"/>
    </row>
    <row r="11" spans="1:9" x14ac:dyDescent="0.25">
      <c r="A11" s="2"/>
      <c r="B11" s="87" t="s">
        <v>41</v>
      </c>
      <c r="C11" s="88"/>
      <c r="D11" s="88"/>
      <c r="E11" s="88"/>
      <c r="F11" s="89"/>
      <c r="G11" s="39">
        <f>G9-G10</f>
        <v>0.33333333302289248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0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0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0" t="s">
        <v>3</v>
      </c>
      <c r="G9" s="90"/>
      <c r="H9" s="2"/>
    </row>
    <row r="10" spans="1:8" ht="26.25" x14ac:dyDescent="0.25">
      <c r="A10" s="2"/>
      <c r="B10" s="46" t="s">
        <v>118</v>
      </c>
      <c r="C10" s="22">
        <v>2016</v>
      </c>
      <c r="D10" s="22">
        <v>25</v>
      </c>
      <c r="E10" s="9">
        <v>1167025.6299999999</v>
      </c>
      <c r="F10" s="9">
        <f>E10/D10</f>
        <v>46681.025199999996</v>
      </c>
      <c r="G10" s="17" t="s">
        <v>4</v>
      </c>
      <c r="H10" s="2"/>
    </row>
    <row r="11" spans="1:8" x14ac:dyDescent="0.25">
      <c r="A11" s="2"/>
      <c r="B11" s="46" t="s">
        <v>119</v>
      </c>
      <c r="C11" s="22">
        <v>2016</v>
      </c>
      <c r="D11" s="22">
        <v>25</v>
      </c>
      <c r="E11" s="9">
        <v>663066.68999999994</v>
      </c>
      <c r="F11" s="9">
        <f t="shared" ref="F11:F104" si="0">E11/D11</f>
        <v>26522.667599999997</v>
      </c>
      <c r="G11" s="17" t="s">
        <v>4</v>
      </c>
      <c r="H11" s="2"/>
    </row>
    <row r="12" spans="1:8" x14ac:dyDescent="0.25">
      <c r="A12" s="2"/>
      <c r="B12" s="46" t="s">
        <v>120</v>
      </c>
      <c r="C12" s="22">
        <v>2016</v>
      </c>
      <c r="D12" s="22">
        <v>25</v>
      </c>
      <c r="E12" s="9">
        <v>1644764.05</v>
      </c>
      <c r="F12" s="9">
        <f t="shared" si="0"/>
        <v>65790.562000000005</v>
      </c>
      <c r="G12" s="17" t="s">
        <v>4</v>
      </c>
      <c r="H12" s="2"/>
    </row>
    <row r="13" spans="1:8" ht="26.25" x14ac:dyDescent="0.25">
      <c r="A13" s="2"/>
      <c r="B13" s="46" t="s">
        <v>121</v>
      </c>
      <c r="C13" s="22">
        <v>2016</v>
      </c>
      <c r="D13" s="22">
        <v>50</v>
      </c>
      <c r="E13" s="9">
        <v>173179.33</v>
      </c>
      <c r="F13" s="9">
        <f t="shared" si="0"/>
        <v>3463.5865999999996</v>
      </c>
      <c r="G13" s="17" t="s">
        <v>4</v>
      </c>
      <c r="H13" s="2"/>
    </row>
    <row r="14" spans="1:8" x14ac:dyDescent="0.25">
      <c r="A14" s="2"/>
      <c r="B14" s="46" t="s">
        <v>122</v>
      </c>
      <c r="C14" s="22">
        <v>2016</v>
      </c>
      <c r="D14" s="22">
        <v>75</v>
      </c>
      <c r="E14" s="9">
        <v>10163</v>
      </c>
      <c r="F14" s="9">
        <f t="shared" si="0"/>
        <v>135.50666666666666</v>
      </c>
      <c r="G14" s="17" t="s">
        <v>4</v>
      </c>
      <c r="H14" s="2"/>
    </row>
    <row r="15" spans="1:8" ht="26.25" x14ac:dyDescent="0.25">
      <c r="A15" s="2"/>
      <c r="B15" s="46" t="s">
        <v>123</v>
      </c>
      <c r="C15" s="22">
        <v>2016</v>
      </c>
      <c r="D15" s="22">
        <v>10</v>
      </c>
      <c r="E15" s="9">
        <v>27434.9</v>
      </c>
      <c r="F15" s="9">
        <f t="shared" si="0"/>
        <v>2743.4900000000002</v>
      </c>
      <c r="G15" s="17" t="s">
        <v>4</v>
      </c>
      <c r="H15" s="2"/>
    </row>
    <row r="16" spans="1:8" ht="26.25" x14ac:dyDescent="0.25">
      <c r="A16" s="2"/>
      <c r="B16" s="46" t="s">
        <v>124</v>
      </c>
      <c r="C16" s="22">
        <v>2016</v>
      </c>
      <c r="D16" s="22">
        <v>25</v>
      </c>
      <c r="E16" s="9">
        <v>1294593.96</v>
      </c>
      <c r="F16" s="9">
        <f t="shared" si="0"/>
        <v>51783.758399999999</v>
      </c>
      <c r="G16" s="17" t="s">
        <v>4</v>
      </c>
      <c r="H16" s="2"/>
    </row>
    <row r="17" spans="1:8" x14ac:dyDescent="0.25">
      <c r="A17" s="2"/>
      <c r="B17" s="46" t="s">
        <v>125</v>
      </c>
      <c r="C17" s="22">
        <v>2016</v>
      </c>
      <c r="D17" s="22">
        <v>75</v>
      </c>
      <c r="E17" s="9">
        <v>1607064.14</v>
      </c>
      <c r="F17" s="9">
        <f t="shared" si="0"/>
        <v>21427.521866666666</v>
      </c>
      <c r="G17" s="17" t="s">
        <v>4</v>
      </c>
      <c r="H17" s="2"/>
    </row>
    <row r="18" spans="1:8" x14ac:dyDescent="0.25">
      <c r="A18" s="2"/>
      <c r="B18" s="46" t="s">
        <v>125</v>
      </c>
      <c r="C18" s="22">
        <v>2016</v>
      </c>
      <c r="D18" s="22">
        <v>75</v>
      </c>
      <c r="E18" s="9">
        <v>731869.82</v>
      </c>
      <c r="F18" s="9">
        <f t="shared" si="0"/>
        <v>9758.2642666666652</v>
      </c>
      <c r="G18" s="17" t="s">
        <v>4</v>
      </c>
      <c r="H18" s="2"/>
    </row>
    <row r="19" spans="1:8" ht="26.25" x14ac:dyDescent="0.25">
      <c r="A19" s="2"/>
      <c r="B19" s="46" t="s">
        <v>126</v>
      </c>
      <c r="C19" s="22">
        <v>2016</v>
      </c>
      <c r="D19" s="22">
        <v>75</v>
      </c>
      <c r="E19" s="9">
        <v>50000</v>
      </c>
      <c r="F19" s="9">
        <f t="shared" si="0"/>
        <v>666.66666666666663</v>
      </c>
      <c r="G19" s="17" t="s">
        <v>4</v>
      </c>
      <c r="H19" s="2"/>
    </row>
    <row r="20" spans="1:8" x14ac:dyDescent="0.25">
      <c r="A20" s="2"/>
      <c r="B20" s="46" t="s">
        <v>127</v>
      </c>
      <c r="C20" s="22">
        <v>2016</v>
      </c>
      <c r="D20" s="22">
        <v>10</v>
      </c>
      <c r="E20" s="9">
        <v>131735.59</v>
      </c>
      <c r="F20" s="9">
        <f t="shared" si="0"/>
        <v>13173.558999999999</v>
      </c>
      <c r="G20" s="17" t="s">
        <v>4</v>
      </c>
      <c r="H20" s="2"/>
    </row>
    <row r="21" spans="1:8" ht="26.25" x14ac:dyDescent="0.25">
      <c r="A21" s="2"/>
      <c r="B21" s="46" t="s">
        <v>128</v>
      </c>
      <c r="C21" s="22">
        <v>2016</v>
      </c>
      <c r="D21" s="22">
        <v>15</v>
      </c>
      <c r="E21" s="9">
        <v>562870.24</v>
      </c>
      <c r="F21" s="9">
        <f t="shared" si="0"/>
        <v>37524.682666666668</v>
      </c>
      <c r="G21" s="17" t="s">
        <v>4</v>
      </c>
      <c r="H21" s="2"/>
    </row>
    <row r="22" spans="1:8" ht="26.25" x14ac:dyDescent="0.25">
      <c r="A22" s="2"/>
      <c r="B22" s="46" t="s">
        <v>121</v>
      </c>
      <c r="C22" s="22">
        <v>2016</v>
      </c>
      <c r="D22" s="22">
        <v>50</v>
      </c>
      <c r="E22" s="9">
        <v>502990.42</v>
      </c>
      <c r="F22" s="9">
        <f t="shared" si="0"/>
        <v>10059.8084</v>
      </c>
      <c r="G22" s="17" t="s">
        <v>4</v>
      </c>
      <c r="H22" s="2"/>
    </row>
    <row r="23" spans="1:8" x14ac:dyDescent="0.25">
      <c r="A23" s="2"/>
      <c r="B23" s="46" t="s">
        <v>129</v>
      </c>
      <c r="C23" s="22">
        <v>2016</v>
      </c>
      <c r="D23" s="22">
        <v>75</v>
      </c>
      <c r="E23" s="9">
        <v>18296</v>
      </c>
      <c r="F23" s="9">
        <f t="shared" si="0"/>
        <v>243.94666666666666</v>
      </c>
      <c r="G23" s="17" t="s">
        <v>4</v>
      </c>
      <c r="H23" s="2"/>
    </row>
    <row r="24" spans="1:8" x14ac:dyDescent="0.25">
      <c r="A24" s="2"/>
      <c r="B24" s="46" t="s">
        <v>122</v>
      </c>
      <c r="C24" s="22">
        <v>2016</v>
      </c>
      <c r="D24" s="22">
        <v>75</v>
      </c>
      <c r="E24" s="9">
        <v>24020</v>
      </c>
      <c r="F24" s="9">
        <f t="shared" si="0"/>
        <v>320.26666666666665</v>
      </c>
      <c r="G24" s="17" t="s">
        <v>4</v>
      </c>
      <c r="H24" s="2"/>
    </row>
    <row r="25" spans="1:8" x14ac:dyDescent="0.25">
      <c r="A25" s="2"/>
      <c r="B25" s="46" t="s">
        <v>122</v>
      </c>
      <c r="C25" s="22">
        <v>2016</v>
      </c>
      <c r="D25" s="22">
        <v>75</v>
      </c>
      <c r="E25" s="9">
        <v>1801489.13</v>
      </c>
      <c r="F25" s="9">
        <f t="shared" si="0"/>
        <v>24019.855066666667</v>
      </c>
      <c r="G25" s="17" t="s">
        <v>4</v>
      </c>
      <c r="H25" s="2"/>
    </row>
    <row r="26" spans="1:8" x14ac:dyDescent="0.25">
      <c r="A26" s="2"/>
      <c r="B26" s="46" t="s">
        <v>129</v>
      </c>
      <c r="C26" s="22">
        <v>2016</v>
      </c>
      <c r="D26" s="22">
        <v>75</v>
      </c>
      <c r="E26" s="9">
        <v>2756385.26</v>
      </c>
      <c r="F26" s="9">
        <f t="shared" si="0"/>
        <v>36751.803466666664</v>
      </c>
      <c r="G26" s="17" t="s">
        <v>4</v>
      </c>
      <c r="H26" s="2"/>
    </row>
    <row r="27" spans="1:8" x14ac:dyDescent="0.25">
      <c r="A27" s="2"/>
      <c r="B27" s="46" t="s">
        <v>130</v>
      </c>
      <c r="C27" s="22">
        <v>2016</v>
      </c>
      <c r="D27" s="22">
        <v>75</v>
      </c>
      <c r="E27" s="9">
        <v>174784</v>
      </c>
      <c r="F27" s="9">
        <f t="shared" si="0"/>
        <v>2330.4533333333334</v>
      </c>
      <c r="G27" s="17" t="s">
        <v>4</v>
      </c>
      <c r="H27" s="2"/>
    </row>
    <row r="28" spans="1:8" ht="26.25" x14ac:dyDescent="0.25">
      <c r="A28" s="2"/>
      <c r="B28" s="46" t="s">
        <v>131</v>
      </c>
      <c r="C28" s="22">
        <v>2016</v>
      </c>
      <c r="D28" s="22">
        <v>75</v>
      </c>
      <c r="E28" s="9">
        <v>189984</v>
      </c>
      <c r="F28" s="9">
        <f t="shared" si="0"/>
        <v>2533.12</v>
      </c>
      <c r="G28" s="17" t="s">
        <v>4</v>
      </c>
      <c r="H28" s="2"/>
    </row>
    <row r="29" spans="1:8" x14ac:dyDescent="0.25">
      <c r="A29" s="2"/>
      <c r="B29" s="46" t="s">
        <v>132</v>
      </c>
      <c r="C29" s="22">
        <v>2016</v>
      </c>
      <c r="D29" s="22">
        <v>15</v>
      </c>
      <c r="E29" s="9">
        <v>899157.49</v>
      </c>
      <c r="F29" s="9">
        <f t="shared" si="0"/>
        <v>59943.832666666669</v>
      </c>
      <c r="G29" s="17" t="s">
        <v>4</v>
      </c>
      <c r="H29" s="2"/>
    </row>
    <row r="30" spans="1:8" ht="26.25" x14ac:dyDescent="0.25">
      <c r="A30" s="2"/>
      <c r="B30" s="46" t="s">
        <v>118</v>
      </c>
      <c r="C30" s="22">
        <v>2016</v>
      </c>
      <c r="D30" s="22">
        <v>25</v>
      </c>
      <c r="E30" s="9">
        <v>67274</v>
      </c>
      <c r="F30" s="9">
        <f t="shared" si="0"/>
        <v>2690.96</v>
      </c>
      <c r="G30" s="17" t="s">
        <v>4</v>
      </c>
      <c r="H30" s="2"/>
    </row>
    <row r="31" spans="1:8" x14ac:dyDescent="0.25">
      <c r="A31" s="2"/>
      <c r="B31" s="46" t="s">
        <v>129</v>
      </c>
      <c r="C31" s="22">
        <v>2016</v>
      </c>
      <c r="D31" s="22">
        <v>75</v>
      </c>
      <c r="E31" s="9">
        <v>91525.35</v>
      </c>
      <c r="F31" s="9">
        <f t="shared" si="0"/>
        <v>1220.338</v>
      </c>
      <c r="G31" s="17" t="s">
        <v>4</v>
      </c>
      <c r="H31" s="2"/>
    </row>
    <row r="32" spans="1:8" x14ac:dyDescent="0.25">
      <c r="A32" s="2"/>
      <c r="B32" s="46" t="s">
        <v>122</v>
      </c>
      <c r="C32" s="22">
        <v>2016</v>
      </c>
      <c r="D32" s="22">
        <v>75</v>
      </c>
      <c r="E32" s="9">
        <v>1373598.14</v>
      </c>
      <c r="F32" s="9">
        <f t="shared" si="0"/>
        <v>18314.641866666665</v>
      </c>
      <c r="G32" s="17" t="s">
        <v>4</v>
      </c>
      <c r="H32" s="2"/>
    </row>
    <row r="33" spans="1:8" ht="26.25" x14ac:dyDescent="0.25">
      <c r="A33" s="2"/>
      <c r="B33" s="46" t="s">
        <v>131</v>
      </c>
      <c r="C33" s="22">
        <v>2016</v>
      </c>
      <c r="D33" s="22">
        <v>75</v>
      </c>
      <c r="E33" s="9">
        <v>23748</v>
      </c>
      <c r="F33" s="9">
        <f t="shared" si="0"/>
        <v>316.64</v>
      </c>
      <c r="G33" s="17" t="s">
        <v>4</v>
      </c>
      <c r="H33" s="2"/>
    </row>
    <row r="34" spans="1:8" x14ac:dyDescent="0.25">
      <c r="A34" s="2"/>
      <c r="B34" s="46" t="s">
        <v>122</v>
      </c>
      <c r="C34" s="22">
        <v>2016</v>
      </c>
      <c r="D34" s="22">
        <v>75</v>
      </c>
      <c r="E34" s="9">
        <v>1078331.42</v>
      </c>
      <c r="F34" s="9">
        <f t="shared" si="0"/>
        <v>14377.752266666666</v>
      </c>
      <c r="G34" s="17" t="s">
        <v>4</v>
      </c>
      <c r="H34" s="2"/>
    </row>
    <row r="35" spans="1:8" ht="26.25" x14ac:dyDescent="0.25">
      <c r="A35" s="2"/>
      <c r="B35" s="46" t="s">
        <v>131</v>
      </c>
      <c r="C35" s="22">
        <v>2016</v>
      </c>
      <c r="D35" s="22">
        <v>75</v>
      </c>
      <c r="E35" s="9">
        <v>23748</v>
      </c>
      <c r="F35" s="9">
        <f t="shared" si="0"/>
        <v>316.64</v>
      </c>
      <c r="G35" s="17" t="s">
        <v>4</v>
      </c>
      <c r="H35" s="2"/>
    </row>
    <row r="36" spans="1:8" x14ac:dyDescent="0.25">
      <c r="A36" s="2"/>
      <c r="B36" s="46" t="s">
        <v>129</v>
      </c>
      <c r="C36" s="22">
        <v>2016</v>
      </c>
      <c r="D36" s="22">
        <v>75</v>
      </c>
      <c r="E36" s="9">
        <v>1893792.62</v>
      </c>
      <c r="F36" s="9">
        <f t="shared" si="0"/>
        <v>25250.568266666669</v>
      </c>
      <c r="G36" s="17" t="s">
        <v>4</v>
      </c>
      <c r="H36" s="2"/>
    </row>
    <row r="37" spans="1:8" x14ac:dyDescent="0.25">
      <c r="A37" s="2"/>
      <c r="B37" s="46" t="s">
        <v>130</v>
      </c>
      <c r="C37" s="22">
        <v>2016</v>
      </c>
      <c r="D37" s="22">
        <v>75</v>
      </c>
      <c r="E37" s="9">
        <v>305872</v>
      </c>
      <c r="F37" s="9">
        <f t="shared" si="0"/>
        <v>4078.2933333333335</v>
      </c>
      <c r="G37" s="17" t="s">
        <v>4</v>
      </c>
      <c r="H37" s="2"/>
    </row>
    <row r="38" spans="1:8" x14ac:dyDescent="0.25">
      <c r="A38" s="2"/>
      <c r="B38" s="46" t="s">
        <v>129</v>
      </c>
      <c r="C38" s="22">
        <v>2016</v>
      </c>
      <c r="D38" s="22">
        <v>75</v>
      </c>
      <c r="E38" s="9">
        <v>787905.28</v>
      </c>
      <c r="F38" s="9">
        <f t="shared" si="0"/>
        <v>10505.403733333334</v>
      </c>
      <c r="G38" s="17" t="s">
        <v>4</v>
      </c>
      <c r="H38" s="2"/>
    </row>
    <row r="39" spans="1:8" x14ac:dyDescent="0.25">
      <c r="A39" s="2"/>
      <c r="B39" s="46" t="s">
        <v>130</v>
      </c>
      <c r="C39" s="22">
        <v>2016</v>
      </c>
      <c r="D39" s="22">
        <v>75</v>
      </c>
      <c r="E39" s="9">
        <v>87392</v>
      </c>
      <c r="F39" s="9">
        <f t="shared" si="0"/>
        <v>1165.2266666666667</v>
      </c>
      <c r="G39" s="17" t="s">
        <v>4</v>
      </c>
      <c r="H39" s="2"/>
    </row>
    <row r="40" spans="1:8" x14ac:dyDescent="0.25">
      <c r="A40" s="2"/>
      <c r="B40" s="46" t="s">
        <v>129</v>
      </c>
      <c r="C40" s="22">
        <v>2016</v>
      </c>
      <c r="D40" s="22">
        <v>75</v>
      </c>
      <c r="E40" s="9">
        <v>18659.150000000001</v>
      </c>
      <c r="F40" s="9">
        <f t="shared" si="0"/>
        <v>248.7886666666667</v>
      </c>
      <c r="G40" s="17" t="s">
        <v>4</v>
      </c>
      <c r="H40" s="2"/>
    </row>
    <row r="41" spans="1:8" x14ac:dyDescent="0.25">
      <c r="A41" s="2"/>
      <c r="B41" s="46" t="s">
        <v>122</v>
      </c>
      <c r="C41" s="22">
        <v>2016</v>
      </c>
      <c r="D41" s="22">
        <v>75</v>
      </c>
      <c r="E41" s="9">
        <v>1185305.48</v>
      </c>
      <c r="F41" s="9">
        <f t="shared" si="0"/>
        <v>15804.073066666666</v>
      </c>
      <c r="G41" s="17" t="s">
        <v>4</v>
      </c>
      <c r="H41" s="2"/>
    </row>
    <row r="42" spans="1:8" ht="26.25" x14ac:dyDescent="0.25">
      <c r="A42" s="2"/>
      <c r="B42" s="46" t="s">
        <v>131</v>
      </c>
      <c r="C42" s="22">
        <v>2016</v>
      </c>
      <c r="D42" s="22">
        <v>75</v>
      </c>
      <c r="E42" s="9">
        <v>47496</v>
      </c>
      <c r="F42" s="9">
        <f t="shared" si="0"/>
        <v>633.28</v>
      </c>
      <c r="G42" s="17" t="s">
        <v>4</v>
      </c>
      <c r="H42" s="2"/>
    </row>
    <row r="43" spans="1:8" x14ac:dyDescent="0.25">
      <c r="A43" s="2"/>
      <c r="B43" s="46" t="s">
        <v>129</v>
      </c>
      <c r="C43" s="22">
        <v>2016</v>
      </c>
      <c r="D43" s="22">
        <v>75</v>
      </c>
      <c r="E43" s="9">
        <v>46239.37</v>
      </c>
      <c r="F43" s="9">
        <f t="shared" si="0"/>
        <v>616.52493333333337</v>
      </c>
      <c r="G43" s="17" t="s">
        <v>4</v>
      </c>
      <c r="H43" s="2"/>
    </row>
    <row r="44" spans="1:8" x14ac:dyDescent="0.25">
      <c r="A44" s="2"/>
      <c r="B44" s="46" t="s">
        <v>122</v>
      </c>
      <c r="C44" s="22">
        <v>2016</v>
      </c>
      <c r="D44" s="22">
        <v>75</v>
      </c>
      <c r="E44" s="9">
        <v>68102.009999999995</v>
      </c>
      <c r="F44" s="9">
        <f t="shared" si="0"/>
        <v>908.02679999999998</v>
      </c>
      <c r="G44" s="17" t="s">
        <v>4</v>
      </c>
      <c r="H44" s="2"/>
    </row>
    <row r="45" spans="1:8" x14ac:dyDescent="0.25">
      <c r="A45" s="2"/>
      <c r="B45" s="46" t="s">
        <v>130</v>
      </c>
      <c r="C45" s="22">
        <v>2016</v>
      </c>
      <c r="D45" s="22">
        <v>75</v>
      </c>
      <c r="E45" s="9">
        <v>10453.43</v>
      </c>
      <c r="F45" s="9">
        <f t="shared" si="0"/>
        <v>139.37906666666666</v>
      </c>
      <c r="G45" s="17" t="s">
        <v>4</v>
      </c>
      <c r="H45" s="2"/>
    </row>
    <row r="46" spans="1:8" x14ac:dyDescent="0.25">
      <c r="A46" s="2"/>
      <c r="B46" s="46" t="s">
        <v>129</v>
      </c>
      <c r="C46" s="22">
        <v>2016</v>
      </c>
      <c r="D46" s="22">
        <v>75</v>
      </c>
      <c r="E46" s="9">
        <v>790349.85</v>
      </c>
      <c r="F46" s="9">
        <f t="shared" si="0"/>
        <v>10537.998</v>
      </c>
      <c r="G46" s="17" t="s">
        <v>4</v>
      </c>
      <c r="H46" s="2"/>
    </row>
    <row r="47" spans="1:8" x14ac:dyDescent="0.25">
      <c r="A47" s="2"/>
      <c r="B47" s="46" t="s">
        <v>130</v>
      </c>
      <c r="C47" s="22">
        <v>2016</v>
      </c>
      <c r="D47" s="22">
        <v>75</v>
      </c>
      <c r="E47" s="9">
        <v>94992</v>
      </c>
      <c r="F47" s="9">
        <f t="shared" si="0"/>
        <v>1266.56</v>
      </c>
      <c r="G47" s="17" t="s">
        <v>4</v>
      </c>
      <c r="H47" s="2"/>
    </row>
    <row r="48" spans="1:8" x14ac:dyDescent="0.25">
      <c r="A48" s="2"/>
      <c r="B48" s="46" t="s">
        <v>129</v>
      </c>
      <c r="C48" s="22">
        <v>2016</v>
      </c>
      <c r="D48" s="22">
        <v>75</v>
      </c>
      <c r="E48" s="9">
        <v>792694.47</v>
      </c>
      <c r="F48" s="9">
        <f t="shared" si="0"/>
        <v>10569.259599999999</v>
      </c>
      <c r="G48" s="17" t="s">
        <v>4</v>
      </c>
      <c r="H48" s="2"/>
    </row>
    <row r="49" spans="1:8" x14ac:dyDescent="0.25">
      <c r="A49" s="2"/>
      <c r="B49" s="46" t="s">
        <v>130</v>
      </c>
      <c r="C49" s="22">
        <v>2016</v>
      </c>
      <c r="D49" s="22">
        <v>75</v>
      </c>
      <c r="E49" s="9">
        <v>47496</v>
      </c>
      <c r="F49" s="9">
        <f t="shared" si="0"/>
        <v>633.28</v>
      </c>
      <c r="G49" s="17" t="s">
        <v>4</v>
      </c>
      <c r="H49" s="2"/>
    </row>
    <row r="50" spans="1:8" x14ac:dyDescent="0.25">
      <c r="A50" s="2"/>
      <c r="B50" s="46" t="s">
        <v>129</v>
      </c>
      <c r="C50" s="22">
        <v>2016</v>
      </c>
      <c r="D50" s="22">
        <v>75</v>
      </c>
      <c r="E50" s="9">
        <v>34329.730000000003</v>
      </c>
      <c r="F50" s="9">
        <f t="shared" si="0"/>
        <v>457.7297333333334</v>
      </c>
      <c r="G50" s="17" t="s">
        <v>4</v>
      </c>
      <c r="H50" s="2"/>
    </row>
    <row r="51" spans="1:8" x14ac:dyDescent="0.25">
      <c r="A51" s="2"/>
      <c r="B51" s="46" t="s">
        <v>130</v>
      </c>
      <c r="C51" s="22">
        <v>2016</v>
      </c>
      <c r="D51" s="22">
        <v>75</v>
      </c>
      <c r="E51" s="9">
        <v>32274.52</v>
      </c>
      <c r="F51" s="9">
        <f t="shared" si="0"/>
        <v>430.32693333333333</v>
      </c>
      <c r="G51" s="17" t="s">
        <v>4</v>
      </c>
      <c r="H51" s="2"/>
    </row>
    <row r="52" spans="1:8" x14ac:dyDescent="0.25">
      <c r="A52" s="2"/>
      <c r="B52" s="46" t="s">
        <v>130</v>
      </c>
      <c r="C52" s="22">
        <v>2016</v>
      </c>
      <c r="D52" s="22">
        <v>75</v>
      </c>
      <c r="E52" s="9">
        <v>1762.5</v>
      </c>
      <c r="F52" s="9">
        <f t="shared" si="0"/>
        <v>23.5</v>
      </c>
      <c r="G52" s="17" t="s">
        <v>4</v>
      </c>
      <c r="H52" s="2"/>
    </row>
    <row r="53" spans="1:8" x14ac:dyDescent="0.25">
      <c r="A53" s="2"/>
      <c r="B53" s="46" t="s">
        <v>129</v>
      </c>
      <c r="C53" s="22">
        <v>2016</v>
      </c>
      <c r="D53" s="22">
        <v>75</v>
      </c>
      <c r="E53" s="9">
        <v>16092.4</v>
      </c>
      <c r="F53" s="9">
        <f t="shared" si="0"/>
        <v>214.56533333333334</v>
      </c>
      <c r="G53" s="17" t="s">
        <v>4</v>
      </c>
      <c r="H53" s="2"/>
    </row>
    <row r="54" spans="1:8" x14ac:dyDescent="0.25">
      <c r="A54" s="2"/>
      <c r="B54" s="46" t="s">
        <v>129</v>
      </c>
      <c r="C54" s="22">
        <v>2016</v>
      </c>
      <c r="D54" s="22">
        <v>75</v>
      </c>
      <c r="E54" s="9">
        <v>50461.17</v>
      </c>
      <c r="F54" s="9">
        <f t="shared" si="0"/>
        <v>672.81560000000002</v>
      </c>
      <c r="G54" s="17" t="s">
        <v>4</v>
      </c>
      <c r="H54" s="2"/>
    </row>
    <row r="55" spans="1:8" x14ac:dyDescent="0.25">
      <c r="A55" s="2"/>
      <c r="B55" s="46" t="s">
        <v>129</v>
      </c>
      <c r="C55" s="22">
        <v>2016</v>
      </c>
      <c r="D55" s="22">
        <v>75</v>
      </c>
      <c r="E55" s="9">
        <v>193902.75</v>
      </c>
      <c r="F55" s="9">
        <f t="shared" si="0"/>
        <v>2585.37</v>
      </c>
      <c r="G55" s="17" t="s">
        <v>4</v>
      </c>
      <c r="H55" s="2"/>
    </row>
    <row r="56" spans="1:8" x14ac:dyDescent="0.25">
      <c r="A56" s="2"/>
      <c r="B56" s="46" t="s">
        <v>129</v>
      </c>
      <c r="C56" s="22">
        <v>2016</v>
      </c>
      <c r="D56" s="22">
        <v>75</v>
      </c>
      <c r="E56" s="9">
        <v>28673.45</v>
      </c>
      <c r="F56" s="9">
        <f t="shared" si="0"/>
        <v>382.3126666666667</v>
      </c>
      <c r="G56" s="17" t="s">
        <v>4</v>
      </c>
      <c r="H56" s="2"/>
    </row>
    <row r="57" spans="1:8" x14ac:dyDescent="0.25">
      <c r="A57" s="2"/>
      <c r="B57" s="46" t="s">
        <v>129</v>
      </c>
      <c r="C57" s="22">
        <v>2016</v>
      </c>
      <c r="D57" s="22">
        <v>75</v>
      </c>
      <c r="E57" s="9">
        <v>106538.68</v>
      </c>
      <c r="F57" s="9">
        <f t="shared" si="0"/>
        <v>1420.5157333333332</v>
      </c>
      <c r="G57" s="17" t="s">
        <v>4</v>
      </c>
      <c r="H57" s="2"/>
    </row>
    <row r="58" spans="1:8" x14ac:dyDescent="0.25">
      <c r="A58" s="2"/>
      <c r="B58" s="46" t="s">
        <v>129</v>
      </c>
      <c r="C58" s="22">
        <v>2016</v>
      </c>
      <c r="D58" s="22">
        <v>75</v>
      </c>
      <c r="E58" s="9">
        <v>58878.09</v>
      </c>
      <c r="F58" s="9">
        <f t="shared" si="0"/>
        <v>785.0412</v>
      </c>
      <c r="G58" s="17" t="s">
        <v>4</v>
      </c>
      <c r="H58" s="2"/>
    </row>
    <row r="59" spans="1:8" x14ac:dyDescent="0.25">
      <c r="A59" s="2"/>
      <c r="B59" s="46" t="s">
        <v>129</v>
      </c>
      <c r="C59" s="22">
        <v>2016</v>
      </c>
      <c r="D59" s="22">
        <v>75</v>
      </c>
      <c r="E59" s="9">
        <v>16780</v>
      </c>
      <c r="F59" s="9">
        <f t="shared" si="0"/>
        <v>223.73333333333332</v>
      </c>
      <c r="G59" s="17" t="s">
        <v>4</v>
      </c>
      <c r="H59" s="2"/>
    </row>
    <row r="60" spans="1:8" x14ac:dyDescent="0.25">
      <c r="A60" s="2"/>
      <c r="B60" s="46" t="s">
        <v>129</v>
      </c>
      <c r="C60" s="22">
        <v>2016</v>
      </c>
      <c r="D60" s="22">
        <v>75</v>
      </c>
      <c r="E60" s="9">
        <v>3681</v>
      </c>
      <c r="F60" s="9">
        <f t="shared" si="0"/>
        <v>49.08</v>
      </c>
      <c r="G60" s="17" t="s">
        <v>4</v>
      </c>
      <c r="H60" s="2"/>
    </row>
    <row r="61" spans="1:8" x14ac:dyDescent="0.25">
      <c r="A61" s="2"/>
      <c r="B61" s="46" t="s">
        <v>122</v>
      </c>
      <c r="C61" s="22">
        <v>2016</v>
      </c>
      <c r="D61" s="22">
        <v>75</v>
      </c>
      <c r="E61" s="9">
        <v>57825.55</v>
      </c>
      <c r="F61" s="9">
        <f t="shared" si="0"/>
        <v>771.00733333333335</v>
      </c>
      <c r="G61" s="17" t="s">
        <v>4</v>
      </c>
      <c r="H61" s="2"/>
    </row>
    <row r="62" spans="1:8" x14ac:dyDescent="0.25">
      <c r="A62" s="2"/>
      <c r="B62" s="46" t="s">
        <v>122</v>
      </c>
      <c r="C62" s="22">
        <v>2016</v>
      </c>
      <c r="D62" s="22">
        <v>75</v>
      </c>
      <c r="E62" s="9">
        <v>1423478.9</v>
      </c>
      <c r="F62" s="9">
        <f t="shared" si="0"/>
        <v>18979.718666666664</v>
      </c>
      <c r="G62" s="17" t="s">
        <v>4</v>
      </c>
      <c r="H62" s="2"/>
    </row>
    <row r="63" spans="1:8" x14ac:dyDescent="0.25">
      <c r="A63" s="2"/>
      <c r="B63" s="46" t="s">
        <v>129</v>
      </c>
      <c r="C63" s="22">
        <v>2016</v>
      </c>
      <c r="D63" s="22">
        <v>75</v>
      </c>
      <c r="E63" s="9">
        <v>2126488.04</v>
      </c>
      <c r="F63" s="9">
        <f t="shared" si="0"/>
        <v>28353.173866666668</v>
      </c>
      <c r="G63" s="17" t="s">
        <v>4</v>
      </c>
      <c r="H63" s="2"/>
    </row>
    <row r="64" spans="1:8" x14ac:dyDescent="0.25">
      <c r="A64" s="2"/>
      <c r="B64" s="46" t="s">
        <v>130</v>
      </c>
      <c r="C64" s="22">
        <v>2016</v>
      </c>
      <c r="D64" s="22">
        <v>75</v>
      </c>
      <c r="E64" s="9">
        <v>87392</v>
      </c>
      <c r="F64" s="9">
        <f t="shared" si="0"/>
        <v>1165.2266666666667</v>
      </c>
      <c r="G64" s="17" t="s">
        <v>4</v>
      </c>
      <c r="H64" s="2"/>
    </row>
    <row r="65" spans="1:8" ht="26.25" x14ac:dyDescent="0.25">
      <c r="A65" s="2"/>
      <c r="B65" s="46" t="s">
        <v>131</v>
      </c>
      <c r="C65" s="22">
        <v>2016</v>
      </c>
      <c r="D65" s="22">
        <v>75</v>
      </c>
      <c r="E65" s="9">
        <v>94992</v>
      </c>
      <c r="F65" s="9">
        <f t="shared" si="0"/>
        <v>1266.56</v>
      </c>
      <c r="G65" s="17" t="s">
        <v>4</v>
      </c>
      <c r="H65" s="2"/>
    </row>
    <row r="66" spans="1:8" x14ac:dyDescent="0.25">
      <c r="A66" s="2"/>
      <c r="B66" s="46" t="s">
        <v>133</v>
      </c>
      <c r="C66" s="22">
        <v>2016</v>
      </c>
      <c r="D66" s="22">
        <v>5</v>
      </c>
      <c r="E66" s="9">
        <v>92877</v>
      </c>
      <c r="F66" s="9">
        <f t="shared" si="0"/>
        <v>18575.400000000001</v>
      </c>
      <c r="G66" s="17" t="s">
        <v>4</v>
      </c>
      <c r="H66" s="2"/>
    </row>
    <row r="67" spans="1:8" x14ac:dyDescent="0.25">
      <c r="A67" s="2"/>
      <c r="B67" s="46" t="s">
        <v>127</v>
      </c>
      <c r="C67" s="22">
        <v>2016</v>
      </c>
      <c r="D67" s="22">
        <v>10</v>
      </c>
      <c r="E67" s="9">
        <v>66867.259999999995</v>
      </c>
      <c r="F67" s="9">
        <f t="shared" si="0"/>
        <v>6686.7259999999997</v>
      </c>
      <c r="G67" s="17" t="s">
        <v>4</v>
      </c>
      <c r="H67" s="2"/>
    </row>
    <row r="68" spans="1:8" ht="26.25" x14ac:dyDescent="0.25">
      <c r="A68" s="2"/>
      <c r="B68" s="46" t="s">
        <v>128</v>
      </c>
      <c r="C68" s="22">
        <v>2016</v>
      </c>
      <c r="D68" s="22">
        <v>15</v>
      </c>
      <c r="E68" s="9">
        <v>285705.55</v>
      </c>
      <c r="F68" s="9">
        <f t="shared" si="0"/>
        <v>19047.036666666667</v>
      </c>
      <c r="G68" s="17" t="s">
        <v>4</v>
      </c>
      <c r="H68" s="2"/>
    </row>
    <row r="69" spans="1:8" ht="26.25" x14ac:dyDescent="0.25">
      <c r="A69" s="2"/>
      <c r="B69" s="46" t="s">
        <v>121</v>
      </c>
      <c r="C69" s="22">
        <v>2016</v>
      </c>
      <c r="D69" s="22">
        <v>50</v>
      </c>
      <c r="E69" s="9">
        <v>255311.33</v>
      </c>
      <c r="F69" s="9">
        <f t="shared" si="0"/>
        <v>5106.2266</v>
      </c>
      <c r="G69" s="17" t="s">
        <v>4</v>
      </c>
      <c r="H69" s="2"/>
    </row>
    <row r="70" spans="1:8" x14ac:dyDescent="0.25">
      <c r="A70" s="2"/>
      <c r="B70" s="46" t="s">
        <v>129</v>
      </c>
      <c r="C70" s="22">
        <v>2016</v>
      </c>
      <c r="D70" s="22">
        <v>75</v>
      </c>
      <c r="E70" s="9">
        <v>20000</v>
      </c>
      <c r="F70" s="9">
        <f t="shared" si="0"/>
        <v>266.66666666666669</v>
      </c>
      <c r="G70" s="17" t="s">
        <v>4</v>
      </c>
      <c r="H70" s="2"/>
    </row>
    <row r="71" spans="1:8" x14ac:dyDescent="0.25">
      <c r="A71" s="2"/>
      <c r="B71" s="46" t="s">
        <v>122</v>
      </c>
      <c r="C71" s="22">
        <v>2016</v>
      </c>
      <c r="D71" s="22">
        <v>75</v>
      </c>
      <c r="E71" s="9">
        <v>92000</v>
      </c>
      <c r="F71" s="9">
        <f t="shared" si="0"/>
        <v>1226.6666666666667</v>
      </c>
      <c r="G71" s="17" t="s">
        <v>4</v>
      </c>
      <c r="H71" s="2"/>
    </row>
    <row r="72" spans="1:8" x14ac:dyDescent="0.25">
      <c r="A72" s="2"/>
      <c r="B72" s="46" t="s">
        <v>130</v>
      </c>
      <c r="C72" s="22">
        <v>2016</v>
      </c>
      <c r="D72" s="22">
        <v>75</v>
      </c>
      <c r="E72" s="9">
        <v>43696</v>
      </c>
      <c r="F72" s="9">
        <f t="shared" si="0"/>
        <v>582.61333333333334</v>
      </c>
      <c r="G72" s="17" t="s">
        <v>4</v>
      </c>
      <c r="H72" s="2"/>
    </row>
    <row r="73" spans="1:8" ht="26.25" x14ac:dyDescent="0.25">
      <c r="A73" s="2"/>
      <c r="B73" s="46" t="s">
        <v>131</v>
      </c>
      <c r="C73" s="22">
        <v>2016</v>
      </c>
      <c r="D73" s="22">
        <v>75</v>
      </c>
      <c r="E73" s="9">
        <v>71244</v>
      </c>
      <c r="F73" s="9">
        <f t="shared" si="0"/>
        <v>949.92</v>
      </c>
      <c r="G73" s="17" t="s">
        <v>4</v>
      </c>
      <c r="H73" s="2"/>
    </row>
    <row r="74" spans="1:8" x14ac:dyDescent="0.25">
      <c r="A74" s="2"/>
      <c r="B74" s="46" t="s">
        <v>134</v>
      </c>
      <c r="C74" s="22">
        <v>2016</v>
      </c>
      <c r="D74" s="22">
        <v>5</v>
      </c>
      <c r="E74" s="9">
        <v>228251.4</v>
      </c>
      <c r="F74" s="9">
        <f t="shared" si="0"/>
        <v>45650.28</v>
      </c>
      <c r="G74" s="17" t="s">
        <v>4</v>
      </c>
      <c r="H74" s="2"/>
    </row>
    <row r="75" spans="1:8" x14ac:dyDescent="0.25">
      <c r="A75" s="2"/>
      <c r="B75" s="46" t="s">
        <v>134</v>
      </c>
      <c r="C75" s="22">
        <v>2016</v>
      </c>
      <c r="D75" s="22">
        <v>5</v>
      </c>
      <c r="E75" s="9">
        <v>238576.4</v>
      </c>
      <c r="F75" s="9">
        <f t="shared" si="0"/>
        <v>47715.28</v>
      </c>
      <c r="G75" s="17" t="s">
        <v>4</v>
      </c>
      <c r="H75" s="2"/>
    </row>
    <row r="76" spans="1:8" ht="26.25" x14ac:dyDescent="0.25">
      <c r="A76" s="2"/>
      <c r="B76" s="46" t="s">
        <v>135</v>
      </c>
      <c r="C76" s="22">
        <v>2016</v>
      </c>
      <c r="D76" s="22">
        <v>10</v>
      </c>
      <c r="E76" s="9">
        <v>19602</v>
      </c>
      <c r="F76" s="9">
        <f t="shared" si="0"/>
        <v>1960.2</v>
      </c>
      <c r="G76" s="17" t="s">
        <v>4</v>
      </c>
      <c r="H76" s="2"/>
    </row>
    <row r="77" spans="1:8" ht="26.25" x14ac:dyDescent="0.25">
      <c r="A77" s="2"/>
      <c r="B77" s="46" t="s">
        <v>135</v>
      </c>
      <c r="C77" s="22">
        <v>2016</v>
      </c>
      <c r="D77" s="22">
        <v>10</v>
      </c>
      <c r="E77" s="9">
        <v>10855</v>
      </c>
      <c r="F77" s="9">
        <f t="shared" si="0"/>
        <v>1085.5</v>
      </c>
      <c r="G77" s="17" t="s">
        <v>4</v>
      </c>
      <c r="H77" s="2"/>
    </row>
    <row r="78" spans="1:8" x14ac:dyDescent="0.25">
      <c r="A78" s="2"/>
      <c r="B78" s="46" t="s">
        <v>122</v>
      </c>
      <c r="C78" s="22">
        <v>2016</v>
      </c>
      <c r="D78" s="22">
        <v>75</v>
      </c>
      <c r="E78" s="9">
        <v>46630.27</v>
      </c>
      <c r="F78" s="9">
        <f t="shared" si="0"/>
        <v>621.73693333333324</v>
      </c>
      <c r="G78" s="17" t="s">
        <v>4</v>
      </c>
      <c r="H78" s="2"/>
    </row>
    <row r="79" spans="1:8" x14ac:dyDescent="0.25">
      <c r="A79" s="2"/>
      <c r="B79" s="46" t="s">
        <v>125</v>
      </c>
      <c r="C79" s="22">
        <v>2016</v>
      </c>
      <c r="D79" s="22">
        <v>75</v>
      </c>
      <c r="E79" s="9">
        <v>2029188.58</v>
      </c>
      <c r="F79" s="9">
        <f t="shared" si="0"/>
        <v>27055.847733333336</v>
      </c>
      <c r="G79" s="17" t="s">
        <v>4</v>
      </c>
      <c r="H79" s="2"/>
    </row>
    <row r="80" spans="1:8" ht="26.25" x14ac:dyDescent="0.25">
      <c r="A80" s="2"/>
      <c r="B80" s="46" t="s">
        <v>126</v>
      </c>
      <c r="C80" s="22">
        <v>2016</v>
      </c>
      <c r="D80" s="22">
        <v>75</v>
      </c>
      <c r="E80" s="9">
        <v>50000</v>
      </c>
      <c r="F80" s="9">
        <f t="shared" si="0"/>
        <v>666.66666666666663</v>
      </c>
      <c r="G80" s="17" t="s">
        <v>4</v>
      </c>
      <c r="H80" s="2"/>
    </row>
    <row r="81" spans="1:8" x14ac:dyDescent="0.25">
      <c r="A81" s="2"/>
      <c r="B81" s="46" t="s">
        <v>136</v>
      </c>
      <c r="C81" s="22">
        <v>2016</v>
      </c>
      <c r="D81" s="22">
        <v>20</v>
      </c>
      <c r="E81" s="9">
        <v>48567.02</v>
      </c>
      <c r="F81" s="9">
        <f t="shared" si="0"/>
        <v>2428.3509999999997</v>
      </c>
      <c r="G81" s="17" t="s">
        <v>4</v>
      </c>
      <c r="H81" s="2"/>
    </row>
    <row r="82" spans="1:8" x14ac:dyDescent="0.25">
      <c r="A82" s="2"/>
      <c r="B82" s="46" t="s">
        <v>127</v>
      </c>
      <c r="C82" s="22">
        <v>2016</v>
      </c>
      <c r="D82" s="22">
        <v>10</v>
      </c>
      <c r="E82" s="9">
        <v>46104.67</v>
      </c>
      <c r="F82" s="9">
        <f t="shared" si="0"/>
        <v>4610.4669999999996</v>
      </c>
      <c r="G82" s="17" t="s">
        <v>4</v>
      </c>
      <c r="H82" s="2"/>
    </row>
    <row r="83" spans="1:8" ht="26.25" x14ac:dyDescent="0.25">
      <c r="A83" s="2"/>
      <c r="B83" s="46" t="s">
        <v>128</v>
      </c>
      <c r="C83" s="22">
        <v>2016</v>
      </c>
      <c r="D83" s="22">
        <v>15</v>
      </c>
      <c r="E83" s="9">
        <v>196992.69</v>
      </c>
      <c r="F83" s="9">
        <f t="shared" si="0"/>
        <v>13132.846</v>
      </c>
      <c r="G83" s="17" t="s">
        <v>4</v>
      </c>
      <c r="H83" s="2"/>
    </row>
    <row r="84" spans="1:8" ht="26.25" x14ac:dyDescent="0.25">
      <c r="A84" s="2"/>
      <c r="B84" s="46" t="s">
        <v>121</v>
      </c>
      <c r="C84" s="22">
        <v>2016</v>
      </c>
      <c r="D84" s="22">
        <v>50</v>
      </c>
      <c r="E84" s="9">
        <v>176036.02</v>
      </c>
      <c r="F84" s="9">
        <f t="shared" si="0"/>
        <v>3520.7203999999997</v>
      </c>
      <c r="G84" s="17" t="s">
        <v>4</v>
      </c>
      <c r="H84" s="2"/>
    </row>
    <row r="85" spans="1:8" x14ac:dyDescent="0.25">
      <c r="A85" s="2"/>
      <c r="B85" s="46" t="s">
        <v>122</v>
      </c>
      <c r="C85" s="22">
        <v>2016</v>
      </c>
      <c r="D85" s="22">
        <v>75</v>
      </c>
      <c r="E85" s="9">
        <v>28856</v>
      </c>
      <c r="F85" s="9">
        <f t="shared" si="0"/>
        <v>384.74666666666667</v>
      </c>
      <c r="G85" s="17" t="s">
        <v>4</v>
      </c>
      <c r="H85" s="2"/>
    </row>
    <row r="86" spans="1:8" x14ac:dyDescent="0.25">
      <c r="A86" s="2"/>
      <c r="B86" s="46" t="s">
        <v>129</v>
      </c>
      <c r="C86" s="22">
        <v>2016</v>
      </c>
      <c r="D86" s="22">
        <v>75</v>
      </c>
      <c r="E86" s="9">
        <v>20784</v>
      </c>
      <c r="F86" s="9">
        <f t="shared" si="0"/>
        <v>277.12</v>
      </c>
      <c r="G86" s="17" t="s">
        <v>4</v>
      </c>
      <c r="H86" s="2"/>
    </row>
    <row r="87" spans="1:8" x14ac:dyDescent="0.25">
      <c r="A87" s="2"/>
      <c r="B87" s="46" t="s">
        <v>127</v>
      </c>
      <c r="C87" s="22">
        <v>2016</v>
      </c>
      <c r="D87" s="22">
        <v>10</v>
      </c>
      <c r="E87" s="9">
        <v>57951.93</v>
      </c>
      <c r="F87" s="9">
        <f t="shared" si="0"/>
        <v>5795.1930000000002</v>
      </c>
      <c r="G87" s="17" t="s">
        <v>4</v>
      </c>
      <c r="H87" s="2"/>
    </row>
    <row r="88" spans="1:8" ht="26.25" x14ac:dyDescent="0.25">
      <c r="A88" s="2"/>
      <c r="B88" s="46" t="s">
        <v>128</v>
      </c>
      <c r="C88" s="22">
        <v>2016</v>
      </c>
      <c r="D88" s="22">
        <v>15</v>
      </c>
      <c r="E88" s="9">
        <v>247612.78</v>
      </c>
      <c r="F88" s="9">
        <f t="shared" si="0"/>
        <v>16507.518666666667</v>
      </c>
      <c r="G88" s="17" t="s">
        <v>4</v>
      </c>
      <c r="H88" s="2"/>
    </row>
    <row r="89" spans="1:8" ht="26.25" x14ac:dyDescent="0.25">
      <c r="A89" s="2"/>
      <c r="B89" s="46" t="s">
        <v>121</v>
      </c>
      <c r="C89" s="22">
        <v>2016</v>
      </c>
      <c r="D89" s="22">
        <v>50</v>
      </c>
      <c r="E89" s="9">
        <v>221270.99</v>
      </c>
      <c r="F89" s="9">
        <f t="shared" si="0"/>
        <v>4425.4197999999997</v>
      </c>
      <c r="G89" s="17" t="s">
        <v>4</v>
      </c>
      <c r="H89" s="2"/>
    </row>
    <row r="90" spans="1:8" x14ac:dyDescent="0.25">
      <c r="A90" s="2"/>
      <c r="B90" s="46" t="s">
        <v>122</v>
      </c>
      <c r="C90" s="22">
        <v>2016</v>
      </c>
      <c r="D90" s="22">
        <v>75</v>
      </c>
      <c r="E90" s="9">
        <v>66276</v>
      </c>
      <c r="F90" s="9">
        <f t="shared" si="0"/>
        <v>883.68</v>
      </c>
      <c r="G90" s="17" t="s">
        <v>4</v>
      </c>
      <c r="H90" s="2"/>
    </row>
    <row r="91" spans="1:8" x14ac:dyDescent="0.25">
      <c r="A91" s="2"/>
      <c r="B91" s="46" t="s">
        <v>129</v>
      </c>
      <c r="C91" s="22">
        <v>2016</v>
      </c>
      <c r="D91" s="22">
        <v>75</v>
      </c>
      <c r="E91" s="9">
        <v>34476</v>
      </c>
      <c r="F91" s="9">
        <f t="shared" si="0"/>
        <v>459.68</v>
      </c>
      <c r="G91" s="17" t="s">
        <v>4</v>
      </c>
      <c r="H91" s="2"/>
    </row>
    <row r="92" spans="1:8" x14ac:dyDescent="0.25">
      <c r="A92" s="2"/>
      <c r="B92" s="46" t="s">
        <v>129</v>
      </c>
      <c r="C92" s="22">
        <v>2016</v>
      </c>
      <c r="D92" s="22">
        <v>75</v>
      </c>
      <c r="E92" s="9">
        <v>17964.599999999999</v>
      </c>
      <c r="F92" s="9">
        <f t="shared" si="0"/>
        <v>239.52799999999999</v>
      </c>
      <c r="G92" s="17" t="s">
        <v>4</v>
      </c>
      <c r="H92" s="2"/>
    </row>
    <row r="93" spans="1:8" x14ac:dyDescent="0.25">
      <c r="A93" s="2"/>
      <c r="B93" s="46" t="s">
        <v>129</v>
      </c>
      <c r="C93" s="22">
        <v>2016</v>
      </c>
      <c r="D93" s="22">
        <v>75</v>
      </c>
      <c r="E93" s="9">
        <v>38643.5</v>
      </c>
      <c r="F93" s="9">
        <f t="shared" si="0"/>
        <v>515.24666666666667</v>
      </c>
      <c r="G93" s="17" t="s">
        <v>4</v>
      </c>
      <c r="H93" s="2"/>
    </row>
    <row r="94" spans="1:8" x14ac:dyDescent="0.25">
      <c r="A94" s="2"/>
      <c r="B94" s="46" t="s">
        <v>137</v>
      </c>
      <c r="C94" s="22">
        <v>2016</v>
      </c>
      <c r="D94" s="22">
        <v>10</v>
      </c>
      <c r="E94" s="9">
        <v>30296.47</v>
      </c>
      <c r="F94" s="9">
        <f t="shared" si="0"/>
        <v>3029.6469999999999</v>
      </c>
      <c r="G94" s="17" t="s">
        <v>4</v>
      </c>
      <c r="H94" s="2"/>
    </row>
    <row r="95" spans="1:8" x14ac:dyDescent="0.25">
      <c r="A95" s="2"/>
      <c r="B95" s="46" t="s">
        <v>120</v>
      </c>
      <c r="C95" s="22">
        <v>2016</v>
      </c>
      <c r="D95" s="22">
        <v>25</v>
      </c>
      <c r="E95" s="9">
        <v>63300.5</v>
      </c>
      <c r="F95" s="9">
        <f t="shared" si="0"/>
        <v>2532.02</v>
      </c>
      <c r="G95" s="17" t="s">
        <v>4</v>
      </c>
      <c r="H95" s="2"/>
    </row>
    <row r="96" spans="1:8" x14ac:dyDescent="0.25">
      <c r="A96" s="2"/>
      <c r="B96" s="46" t="s">
        <v>129</v>
      </c>
      <c r="C96" s="22">
        <v>2016</v>
      </c>
      <c r="D96" s="22">
        <v>75</v>
      </c>
      <c r="E96" s="9">
        <v>102837</v>
      </c>
      <c r="F96" s="9">
        <f t="shared" si="0"/>
        <v>1371.16</v>
      </c>
      <c r="G96" s="17" t="s">
        <v>4</v>
      </c>
      <c r="H96" s="2"/>
    </row>
    <row r="97" spans="1:8" x14ac:dyDescent="0.25">
      <c r="A97" s="2"/>
      <c r="B97" s="46" t="s">
        <v>129</v>
      </c>
      <c r="C97" s="22">
        <v>2016</v>
      </c>
      <c r="D97" s="22">
        <v>75</v>
      </c>
      <c r="E97" s="9">
        <v>65489</v>
      </c>
      <c r="F97" s="9">
        <f t="shared" si="0"/>
        <v>873.18666666666661</v>
      </c>
      <c r="G97" s="17" t="s">
        <v>4</v>
      </c>
      <c r="H97" s="2"/>
    </row>
    <row r="98" spans="1:8" x14ac:dyDescent="0.25">
      <c r="A98" s="2"/>
      <c r="B98" s="46" t="s">
        <v>129</v>
      </c>
      <c r="C98" s="22">
        <v>2016</v>
      </c>
      <c r="D98" s="22">
        <v>75</v>
      </c>
      <c r="E98" s="9">
        <v>9362.5</v>
      </c>
      <c r="F98" s="9">
        <f t="shared" si="0"/>
        <v>124.83333333333333</v>
      </c>
      <c r="G98" s="17" t="s">
        <v>4</v>
      </c>
      <c r="H98" s="2"/>
    </row>
    <row r="99" spans="1:8" x14ac:dyDescent="0.25">
      <c r="A99" s="2"/>
      <c r="B99" s="46" t="s">
        <v>133</v>
      </c>
      <c r="C99" s="22">
        <v>2016</v>
      </c>
      <c r="D99" s="22">
        <v>5</v>
      </c>
      <c r="E99" s="9">
        <v>181557.46</v>
      </c>
      <c r="F99" s="9">
        <f t="shared" si="0"/>
        <v>36311.491999999998</v>
      </c>
      <c r="G99" s="17" t="s">
        <v>4</v>
      </c>
      <c r="H99" s="2"/>
    </row>
    <row r="100" spans="1:8" x14ac:dyDescent="0.25">
      <c r="A100" s="2"/>
      <c r="B100" s="46" t="s">
        <v>133</v>
      </c>
      <c r="C100" s="22">
        <v>2016</v>
      </c>
      <c r="D100" s="22">
        <v>5</v>
      </c>
      <c r="E100" s="9">
        <v>96172</v>
      </c>
      <c r="F100" s="9">
        <f t="shared" si="0"/>
        <v>19234.400000000001</v>
      </c>
      <c r="G100" s="17" t="s">
        <v>4</v>
      </c>
      <c r="H100" s="2"/>
    </row>
    <row r="101" spans="1:8" ht="26.25" x14ac:dyDescent="0.25">
      <c r="A101" s="2"/>
      <c r="B101" s="46" t="s">
        <v>138</v>
      </c>
      <c r="C101" s="22">
        <v>2016</v>
      </c>
      <c r="D101" s="22">
        <v>100</v>
      </c>
      <c r="E101" s="9">
        <v>1363.36</v>
      </c>
      <c r="F101" s="9">
        <f t="shared" si="0"/>
        <v>13.633599999999999</v>
      </c>
      <c r="G101" s="17" t="s">
        <v>4</v>
      </c>
      <c r="H101" s="2"/>
    </row>
    <row r="102" spans="1:8" ht="26.25" x14ac:dyDescent="0.25">
      <c r="A102" s="2"/>
      <c r="B102" s="46" t="s">
        <v>138</v>
      </c>
      <c r="C102" s="22">
        <v>2016</v>
      </c>
      <c r="D102" s="22">
        <v>100</v>
      </c>
      <c r="E102" s="9">
        <v>1363.36</v>
      </c>
      <c r="F102" s="9">
        <f t="shared" si="0"/>
        <v>13.633599999999999</v>
      </c>
      <c r="G102" s="17" t="s">
        <v>4</v>
      </c>
      <c r="H102" s="2"/>
    </row>
    <row r="103" spans="1:8" ht="26.25" x14ac:dyDescent="0.25">
      <c r="A103" s="2"/>
      <c r="B103" s="46" t="s">
        <v>139</v>
      </c>
      <c r="C103" s="22">
        <v>2016</v>
      </c>
      <c r="D103" s="22">
        <v>10</v>
      </c>
      <c r="E103" s="9">
        <v>773666</v>
      </c>
      <c r="F103" s="9">
        <f t="shared" si="0"/>
        <v>77366.600000000006</v>
      </c>
      <c r="G103" s="17" t="s">
        <v>4</v>
      </c>
      <c r="H103" s="2"/>
    </row>
    <row r="104" spans="1:8" x14ac:dyDescent="0.25">
      <c r="A104" s="2"/>
      <c r="B104" s="46" t="s">
        <v>140</v>
      </c>
      <c r="C104" s="22">
        <v>2016</v>
      </c>
      <c r="D104" s="22">
        <v>8</v>
      </c>
      <c r="E104" s="9">
        <v>13650</v>
      </c>
      <c r="F104" s="9">
        <f t="shared" si="0"/>
        <v>1706.25</v>
      </c>
      <c r="G104" s="17" t="s">
        <v>4</v>
      </c>
      <c r="H104" s="2"/>
    </row>
    <row r="105" spans="1:8" x14ac:dyDescent="0.25">
      <c r="A105" s="2"/>
      <c r="B105" s="83" t="s">
        <v>54</v>
      </c>
      <c r="C105" s="84"/>
      <c r="D105" s="84"/>
      <c r="E105" s="85"/>
      <c r="F105" s="15">
        <f>SUM(F10:F104)</f>
        <v>966202.82920000004</v>
      </c>
      <c r="G105" s="16" t="s">
        <v>4</v>
      </c>
      <c r="H105" s="2"/>
    </row>
    <row r="106" spans="1:8" x14ac:dyDescent="0.25">
      <c r="A106" s="2"/>
      <c r="B106" s="2"/>
      <c r="C106" s="2"/>
      <c r="D106" s="2"/>
      <c r="E106" s="2"/>
      <c r="F106" s="2"/>
      <c r="G106" s="2"/>
      <c r="H106" s="2"/>
    </row>
    <row r="107" spans="1:8" x14ac:dyDescent="0.25">
      <c r="A107" s="2"/>
      <c r="B107" s="2"/>
      <c r="C107" s="2"/>
      <c r="D107" s="2"/>
      <c r="E107" s="2"/>
      <c r="F107" s="2"/>
      <c r="G107" s="2"/>
      <c r="H107" s="2"/>
    </row>
    <row r="108" spans="1:8" x14ac:dyDescent="0.25">
      <c r="A108" s="2"/>
      <c r="B108" s="2"/>
      <c r="C108" s="2"/>
      <c r="D108" s="2"/>
      <c r="E108" s="2"/>
      <c r="F108" s="2"/>
      <c r="G108" s="2"/>
      <c r="H108" s="2"/>
    </row>
    <row r="109" spans="1:8" x14ac:dyDescent="0.25">
      <c r="A109" s="2"/>
      <c r="B109" s="2"/>
      <c r="C109" s="2"/>
      <c r="D109" s="2"/>
      <c r="E109" s="2"/>
      <c r="F109" s="2"/>
      <c r="G109" s="2"/>
      <c r="H109" s="2"/>
    </row>
  </sheetData>
  <sheetProtection password="DFE9" sheet="1" objects="1" scenarios="1"/>
  <mergeCells count="4">
    <mergeCell ref="B105:E10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159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53835311.440000005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50878000</v>
      </c>
      <c r="H10" s="17" t="s">
        <v>4</v>
      </c>
      <c r="I10" s="2"/>
    </row>
    <row r="11" spans="1:9" x14ac:dyDescent="0.25">
      <c r="A11" s="2"/>
      <c r="B11" s="83" t="s">
        <v>160</v>
      </c>
      <c r="C11" s="84"/>
      <c r="D11" s="84"/>
      <c r="E11" s="84"/>
      <c r="F11" s="85"/>
      <c r="G11" s="15">
        <f>G9-G10</f>
        <v>2957311.4400000051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161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1682158.95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1300000</v>
      </c>
      <c r="H16" s="17" t="s">
        <v>4</v>
      </c>
      <c r="I16" s="2"/>
    </row>
    <row r="17" spans="1:9" x14ac:dyDescent="0.25">
      <c r="A17" s="2"/>
      <c r="B17" s="83" t="s">
        <v>161</v>
      </c>
      <c r="C17" s="84"/>
      <c r="D17" s="84"/>
      <c r="E17" s="84"/>
      <c r="F17" s="85"/>
      <c r="G17" s="15">
        <f>G15-G16</f>
        <v>382158.94999999995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162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2459782.52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2750000</v>
      </c>
      <c r="H22" s="17" t="s">
        <v>4</v>
      </c>
      <c r="I22" s="2"/>
    </row>
    <row r="23" spans="1:9" x14ac:dyDescent="0.25">
      <c r="A23" s="2"/>
      <c r="B23" s="83" t="s">
        <v>162</v>
      </c>
      <c r="C23" s="84"/>
      <c r="D23" s="84"/>
      <c r="E23" s="84"/>
      <c r="F23" s="85"/>
      <c r="G23" s="15">
        <f>G21-G22</f>
        <v>-290217.48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2016'!F105</f>
        <v>966202.82920000004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977000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-10797.170799999963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4" t="s">
        <v>65</v>
      </c>
      <c r="C9" s="95"/>
      <c r="D9" s="95"/>
      <c r="E9" s="95"/>
      <c r="F9" s="96"/>
      <c r="G9" s="12">
        <v>85771619.913836256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3328670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2063292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-804142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2487166.666666667</v>
      </c>
      <c r="F14" s="17" t="s">
        <v>4</v>
      </c>
      <c r="G14" s="10"/>
      <c r="H14" s="24"/>
      <c r="I14" s="2"/>
    </row>
    <row r="15" spans="1:9" x14ac:dyDescent="0.25">
      <c r="A15" s="2"/>
      <c r="B15" s="94" t="s">
        <v>18</v>
      </c>
      <c r="C15" s="95"/>
      <c r="D15" s="96"/>
      <c r="E15" s="12">
        <f>SUM(E11:E14)</f>
        <v>7074986.666666667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166303.82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13125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94" t="s">
        <v>22</v>
      </c>
      <c r="C19" s="95"/>
      <c r="D19" s="96"/>
      <c r="E19" s="12">
        <f>SUM(E16:E18)</f>
        <v>179428.82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91" t="s">
        <v>23</v>
      </c>
      <c r="C20" s="92"/>
      <c r="D20" s="93"/>
      <c r="E20" s="9">
        <v>-1330201.98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91" t="s">
        <v>24</v>
      </c>
      <c r="C21" s="92"/>
      <c r="D21" s="93"/>
      <c r="E21" s="9">
        <v>0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-14497847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91" t="s">
        <v>27</v>
      </c>
      <c r="C24" s="92"/>
      <c r="D24" s="93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91" t="s">
        <v>28</v>
      </c>
      <c r="C25" s="92"/>
      <c r="D25" s="93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91" t="s">
        <v>29</v>
      </c>
      <c r="C26" s="92"/>
      <c r="D26" s="93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94" t="s">
        <v>30</v>
      </c>
      <c r="C27" s="95"/>
      <c r="D27" s="96"/>
      <c r="E27" s="12">
        <f>SUM(E20:E26)</f>
        <v>-15828048.98</v>
      </c>
      <c r="F27" s="20" t="s">
        <v>4</v>
      </c>
      <c r="G27" s="11"/>
      <c r="H27" s="25"/>
      <c r="I27" s="2"/>
    </row>
    <row r="28" spans="1:9" x14ac:dyDescent="0.25">
      <c r="A28" s="2"/>
      <c r="B28" s="94" t="s">
        <v>31</v>
      </c>
      <c r="C28" s="95"/>
      <c r="D28" s="96"/>
      <c r="E28" s="12">
        <f>E15+E19+E27</f>
        <v>-8573633.4933333322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4" t="s">
        <v>70</v>
      </c>
      <c r="C30" s="95"/>
      <c r="D30" s="96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7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91" t="s">
        <v>47</v>
      </c>
      <c r="C32" s="92"/>
      <c r="D32" s="93"/>
      <c r="E32" s="9">
        <v>84946472.230000004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91" t="s">
        <v>33</v>
      </c>
      <c r="C34" s="92"/>
      <c r="D34" s="93"/>
      <c r="E34" s="9">
        <v>64299</v>
      </c>
      <c r="F34" s="17" t="s">
        <v>4</v>
      </c>
      <c r="G34" s="11"/>
      <c r="H34" s="25"/>
      <c r="I34" s="2"/>
    </row>
    <row r="35" spans="1:9" x14ac:dyDescent="0.25">
      <c r="A35" s="2"/>
      <c r="B35" s="94" t="s">
        <v>34</v>
      </c>
      <c r="C35" s="95"/>
      <c r="D35" s="96"/>
      <c r="E35" s="12">
        <f>SUM(E32:E34)</f>
        <v>85010771.230000004</v>
      </c>
      <c r="F35" s="20" t="s">
        <v>4</v>
      </c>
      <c r="G35" s="12">
        <f>-E35</f>
        <v>-85010771.230000004</v>
      </c>
      <c r="H35" s="20" t="s">
        <v>4</v>
      </c>
      <c r="I35" s="2"/>
    </row>
    <row r="36" spans="1:9" x14ac:dyDescent="0.25">
      <c r="A36" s="2"/>
      <c r="B36" s="83" t="s">
        <v>155</v>
      </c>
      <c r="C36" s="84"/>
      <c r="D36" s="84"/>
      <c r="E36" s="84"/>
      <c r="F36" s="85"/>
      <c r="G36" s="15">
        <f>$G$9+$G$28+$G$30+$G$35</f>
        <v>760848.6838362515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153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98" t="s">
        <v>154</v>
      </c>
      <c r="C10" s="99"/>
      <c r="D10" s="4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149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167</v>
      </c>
      <c r="C16" s="77"/>
      <c r="D16" s="77"/>
      <c r="E16" s="78"/>
      <c r="F16" s="90" t="s">
        <v>150</v>
      </c>
      <c r="G16" s="90"/>
      <c r="H16" s="2"/>
    </row>
    <row r="17" spans="1:8" x14ac:dyDescent="0.25">
      <c r="A17" s="2"/>
      <c r="B17" s="71" t="s">
        <v>164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151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152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Tobias Bedstrup Eiberg</cp:lastModifiedBy>
  <cp:lastPrinted>2016-06-14T12:57:30Z</cp:lastPrinted>
  <dcterms:created xsi:type="dcterms:W3CDTF">2016-06-02T08:51:18Z</dcterms:created>
  <dcterms:modified xsi:type="dcterms:W3CDTF">2018-09-13T10:23:44Z</dcterms:modified>
</cp:coreProperties>
</file>