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35" i="11"/>
  <c r="F35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3" i="19"/>
  <c r="E14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34" i="11"/>
  <c r="E24" i="15" l="1"/>
  <c r="D12" i="20"/>
  <c r="C10" i="2" s="1"/>
  <c r="C16" i="2" s="1"/>
  <c r="C12" i="15" l="1"/>
  <c r="C12" i="22" s="1"/>
  <c r="C11" i="23" s="1"/>
  <c r="E33" i="11"/>
  <c r="E35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<sst xmlns="http://schemas.openxmlformats.org/spreadsheetml/2006/main" count="367" uniqueCount="153">
  <si>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</si>
  <si>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</si>
  <si>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</si>
  <si>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</si>
  <si>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</si>
  <si>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</si>
  <si>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</si>
  <si>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</si>
  <si>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</si>
  <si>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</si>
  <si>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</si>
  <si>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</si>
  <si>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</si>
  <si>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</si>
  <si>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</si>
  <si>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</si>
  <si>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</si>
  <si>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</si>
  <si>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</si>
  <si>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</si>
  <si>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</si>
  <si>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</si>
  <si>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</si>
  <si>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</si>
  <si>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</si>
  <si>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</si>
  <si>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</si>
  <si>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</si>
  <si>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</si>
  <si>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</si>
  <si>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</si>
  <si>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</si>
  <si>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</si>
  <si>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</si>
  <si>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</si>
  <si>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</si>
  <si>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</si>
  <si>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</si>
  <si>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</si>
  <si>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</si>
  <si>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</si>
  <si>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</si>
  <si>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</si>
  <si>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</si>
  <si>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</si>
  <si>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</si>
  <si>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</si>
  <si>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</si>
  <si>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</si>
  <si>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</si>
  <si>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</si>
  <si>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</si>
  <si>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</si>
  <si>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</si>
  <si>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</si>
  <si>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</si>
  <si>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</si>
  <si>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</si>
  <si>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</si>
  <si>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</si>
  <si>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</si>
  <si>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</si>
  <si>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</si>
  <si>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</si>
  <si>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</si>
  <si>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</si>
  <si>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</si>
  <si>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</si>
  <si>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</si>
  <si>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</si>
  <si>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</si>
  <si>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</si>
  <si>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</si>
  <si>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</si>
  <si>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</si>
  <si>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</si>
  <si>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</si>
  <si>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</si>
  <si>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</si>
  <si>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</si>
  <si>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</si>
  <si>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</si>
  <si>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</si>
  <si>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</si>
  <si>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</si>
  <si>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</si>
  <si>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</si>
  <si>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</si>
  <si>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</si>
  <si>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</si>
  <si>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</si>
  <si>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</si>
  <si>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</si>
  <si>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</si>
  <si>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</si>
  <si>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</si>
  <si>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</si>
  <si>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</si>
  <si>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</si>
  <si>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</si>
  <si>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</si>
  <si>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</si>
  <si>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</si>
  <si>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</si>
  <si>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</si>
  <si>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</si>
  <si>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</si>
  <si>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</si>
  <si>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</si>
  <si>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</si>
  <si>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</si>
  <si>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</si>
  <si>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</si>
  <si>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</si>
  <si>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</si>
  <si>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</si>
  <si>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</si>
  <si>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</si>
  <si>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</si>
  <si>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</si>
  <si>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</si>
  <si>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</si>
  <si>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</si>
  <si>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</si>
  <si>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</si>
  <si>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</si>
  <si>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</si>
  <si>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</si>
  <si>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</si>
  <si>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</si>
  <si>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</si>
  <si>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</si>
  <si>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</si>
  <si>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</si>
  <si>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</si>
  <si>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Skatter og afgifter</t>
  </si>
  <si>
    <t>Periodevise driftsomkostninger under prisloftsbekendtgørelsen</t>
  </si>
  <si>
    <t>Ingen bortfald eller nedsættelse</t>
  </si>
  <si>
    <t>Ledningsnet ≤ Ø 200 mm</t>
  </si>
  <si>
    <t>Ø 200 mm &lt; Ledningsnet ≤ Ø 500 mm</t>
  </si>
  <si>
    <t>Ø 500 mm &lt; Ledningsnet ≤ Ø 800 mm</t>
  </si>
  <si>
    <t>Brønde</t>
  </si>
  <si>
    <t>Ledningsnet &gt; Ø 1600 mm (rørbassiner og transportledninger)</t>
  </si>
  <si>
    <t>Ø 800 mm &lt; Ledningsnet ≤ Ø 1000 mm</t>
  </si>
  <si>
    <t>Pumpestationer i brønde (&lt; 6,25 m2), Konstruktioner</t>
  </si>
  <si>
    <t>Pumpestationer i underjordiske bygværker (&lt;50 m2), Mek/El</t>
  </si>
  <si>
    <t>Stik</t>
  </si>
  <si>
    <t>Strømpeforing Ø 200 mm &lt; Ledningsnet ≤ Ø 500 mm</t>
  </si>
  <si>
    <t>Forsinkelsesbassiner, lukkede med automatisk rensning og SRO Miljøklasse A (1.000-3.000 m3) - Konstruktioner</t>
  </si>
  <si>
    <t>Forsinkelsesbassiner, lukkede med automatisk rensning og SRO Miljøklasse A (500-1.000 m3) - Mek/EL</t>
  </si>
  <si>
    <t>Forsinkelsesbassiner, lukkede med automatisk rensning og SRO Miljøklasse A (500-1.000 m3) - SRO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</si>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</sst>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123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95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94</v>
      </c>
      <c r="D15" s="78" t="s">
        <v>97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96</v>
      </c>
      <c r="D16" s="78" t="s">
        <v>124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98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99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103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100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122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104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101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83049716.14790836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62514383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20535333.14790836</v>
      </c>
      <c r="F12" s="25" t="s">
        <v>2</v>
      </c>
      <c r="G12" s="17">
        <f>E12</f>
        <v>20535333.14790836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63" t="s">
        <v>138</v>
      </c>
      <c r="C10" s="64">
        <v>75</v>
      </c>
      <c r="D10" s="11">
        <v>455324</v>
      </c>
      <c r="E10" s="11">
        <f>D10/C10</f>
        <v>6070.9866666666667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139</v>
      </c>
      <c r="C11" s="64">
        <v>75</v>
      </c>
      <c r="D11" s="11">
        <v>145353</v>
      </c>
      <c r="E11" s="11">
        <f t="shared" ref="E11:E32" si="0">D11/C11</f>
        <v>1938.04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140</v>
      </c>
      <c r="C12" s="64">
        <v>75</v>
      </c>
      <c r="D12" s="11">
        <v>1432519</v>
      </c>
      <c r="E12" s="11">
        <f t="shared" si="0"/>
        <v>19100.253333333334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141</v>
      </c>
      <c r="C13" s="64">
        <v>75</v>
      </c>
      <c r="D13" s="11">
        <v>52537</v>
      </c>
      <c r="E13" s="11">
        <f t="shared" si="0"/>
        <v>700.49333333333334</v>
      </c>
      <c r="F13" s="11">
        <v>0</v>
      </c>
      <c r="G13" s="11">
        <v>0</v>
      </c>
      <c r="H13" s="22" t="s">
        <v>2</v>
      </c>
      <c r="I13" s="1"/>
    </row>
    <row r="14" spans="1:9" ht="39" x14ac:dyDescent="0.25">
      <c r="A14" s="1"/>
      <c r="B14" s="63" t="s">
        <v>142</v>
      </c>
      <c r="C14" s="64">
        <v>75</v>
      </c>
      <c r="D14" s="11">
        <v>513991</v>
      </c>
      <c r="E14" s="11">
        <f t="shared" si="0"/>
        <v>6853.2133333333331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143</v>
      </c>
      <c r="C15" s="64">
        <v>75</v>
      </c>
      <c r="D15" s="11">
        <v>33274</v>
      </c>
      <c r="E15" s="11">
        <f t="shared" si="0"/>
        <v>443.65333333333331</v>
      </c>
      <c r="F15" s="11">
        <v>0</v>
      </c>
      <c r="G15" s="11">
        <v>0</v>
      </c>
      <c r="H15" s="22" t="s">
        <v>2</v>
      </c>
      <c r="I15" s="1"/>
    </row>
    <row r="16" spans="1:9" ht="26.25" x14ac:dyDescent="0.25">
      <c r="A16" s="1"/>
      <c r="B16" s="63" t="s">
        <v>144</v>
      </c>
      <c r="C16" s="64">
        <v>50</v>
      </c>
      <c r="D16" s="11">
        <v>262397</v>
      </c>
      <c r="E16" s="11">
        <f t="shared" si="0"/>
        <v>5247.94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3" t="s">
        <v>145</v>
      </c>
      <c r="C17" s="64">
        <v>20</v>
      </c>
      <c r="D17" s="11">
        <v>437143</v>
      </c>
      <c r="E17" s="11">
        <f t="shared" si="0"/>
        <v>21857.15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63" t="s">
        <v>138</v>
      </c>
      <c r="C18" s="64">
        <v>75</v>
      </c>
      <c r="D18" s="11">
        <v>520975</v>
      </c>
      <c r="E18" s="11">
        <f t="shared" si="0"/>
        <v>6946.333333333333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139</v>
      </c>
      <c r="C19" s="64">
        <v>75</v>
      </c>
      <c r="D19" s="11">
        <v>3166130</v>
      </c>
      <c r="E19" s="11">
        <f t="shared" si="0"/>
        <v>42215.066666666666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140</v>
      </c>
      <c r="C20" s="64">
        <v>75</v>
      </c>
      <c r="D20" s="11">
        <v>3935508</v>
      </c>
      <c r="E20" s="11">
        <f t="shared" si="0"/>
        <v>52473.440000000002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143</v>
      </c>
      <c r="C21" s="64">
        <v>75</v>
      </c>
      <c r="D21" s="11">
        <v>51023</v>
      </c>
      <c r="E21" s="11">
        <f t="shared" si="0"/>
        <v>680.30666666666662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3" t="s">
        <v>141</v>
      </c>
      <c r="C22" s="64">
        <v>75</v>
      </c>
      <c r="D22" s="11">
        <v>255116</v>
      </c>
      <c r="E22" s="11">
        <f t="shared" si="0"/>
        <v>3401.5466666666666</v>
      </c>
      <c r="F22" s="11">
        <v>0</v>
      </c>
      <c r="G22" s="11">
        <v>0</v>
      </c>
      <c r="H22" s="22" t="s">
        <v>2</v>
      </c>
      <c r="I22" s="1"/>
    </row>
    <row r="23" spans="1:9" ht="39" x14ac:dyDescent="0.25">
      <c r="A23" s="1"/>
      <c r="B23" s="63" t="s">
        <v>142</v>
      </c>
      <c r="C23" s="64">
        <v>75</v>
      </c>
      <c r="D23" s="11">
        <v>788176</v>
      </c>
      <c r="E23" s="11">
        <f t="shared" si="0"/>
        <v>10509.013333333334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3" t="s">
        <v>146</v>
      </c>
      <c r="C24" s="64">
        <v>75</v>
      </c>
      <c r="D24" s="11">
        <v>291000</v>
      </c>
      <c r="E24" s="11">
        <f t="shared" si="0"/>
        <v>3880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139</v>
      </c>
      <c r="C25" s="64">
        <v>75</v>
      </c>
      <c r="D25" s="11">
        <v>764319</v>
      </c>
      <c r="E25" s="11">
        <f t="shared" si="0"/>
        <v>10190.92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140</v>
      </c>
      <c r="C26" s="64">
        <v>75</v>
      </c>
      <c r="D26" s="11">
        <v>3172952.35</v>
      </c>
      <c r="E26" s="11">
        <f t="shared" si="0"/>
        <v>42306.031333333332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3" t="s">
        <v>147</v>
      </c>
      <c r="C27" s="64">
        <v>50</v>
      </c>
      <c r="D27" s="11">
        <v>257499</v>
      </c>
      <c r="E27" s="11">
        <f t="shared" si="0"/>
        <v>5149.9799999999996</v>
      </c>
      <c r="F27" s="11">
        <v>0</v>
      </c>
      <c r="G27" s="11">
        <v>0</v>
      </c>
      <c r="H27" s="22" t="s">
        <v>2</v>
      </c>
      <c r="I27" s="1"/>
    </row>
    <row r="28" spans="1:9" x14ac:dyDescent="0.25">
      <c r="A28" s="1"/>
      <c r="B28" s="63" t="s">
        <v>141</v>
      </c>
      <c r="C28" s="64">
        <v>75</v>
      </c>
      <c r="D28" s="11">
        <v>369000</v>
      </c>
      <c r="E28" s="11">
        <f t="shared" si="0"/>
        <v>4920</v>
      </c>
      <c r="F28" s="11">
        <v>0</v>
      </c>
      <c r="G28" s="11">
        <v>0</v>
      </c>
      <c r="H28" s="22" t="s">
        <v>2</v>
      </c>
      <c r="I28" s="1"/>
    </row>
    <row r="29" spans="1:9" x14ac:dyDescent="0.25">
      <c r="A29" s="1"/>
      <c r="B29" s="63" t="s">
        <v>146</v>
      </c>
      <c r="C29" s="64">
        <v>75</v>
      </c>
      <c r="D29" s="11">
        <v>9700</v>
      </c>
      <c r="E29" s="11">
        <f t="shared" si="0"/>
        <v>129.33333333333334</v>
      </c>
      <c r="F29" s="11">
        <v>0</v>
      </c>
      <c r="G29" s="11">
        <v>0</v>
      </c>
      <c r="H29" s="22" t="s">
        <v>2</v>
      </c>
      <c r="I29" s="1"/>
    </row>
    <row r="30" spans="1:9" ht="26.25" x14ac:dyDescent="0.25">
      <c r="A30" s="1"/>
      <c r="B30" s="63" t="s">
        <v>139</v>
      </c>
      <c r="C30" s="64">
        <v>75</v>
      </c>
      <c r="D30" s="11">
        <v>31150</v>
      </c>
      <c r="E30" s="11">
        <f t="shared" si="0"/>
        <v>415.33333333333331</v>
      </c>
      <c r="F30" s="11">
        <v>0</v>
      </c>
      <c r="G30" s="11">
        <v>0</v>
      </c>
      <c r="H30" s="22" t="s">
        <v>2</v>
      </c>
      <c r="I30" s="1"/>
    </row>
    <row r="31" spans="1:9" ht="26.25" x14ac:dyDescent="0.25">
      <c r="A31" s="1"/>
      <c r="B31" s="63" t="s">
        <v>140</v>
      </c>
      <c r="C31" s="64">
        <v>75</v>
      </c>
      <c r="D31" s="11">
        <v>133906</v>
      </c>
      <c r="E31" s="11">
        <f t="shared" si="0"/>
        <v>1785.4133333333334</v>
      </c>
      <c r="F31" s="11">
        <v>0</v>
      </c>
      <c r="G31" s="11">
        <v>0</v>
      </c>
      <c r="H31" s="22" t="s">
        <v>2</v>
      </c>
      <c r="I31" s="1"/>
    </row>
    <row r="32" spans="1:9" ht="51.75" x14ac:dyDescent="0.25">
      <c r="A32" s="1"/>
      <c r="B32" s="63" t="s">
        <v>148</v>
      </c>
      <c r="C32" s="64">
        <v>75</v>
      </c>
      <c r="D32" s="11">
        <v>135817</v>
      </c>
      <c r="E32" s="11">
        <f t="shared" si="0"/>
        <v>1810.8933333333334</v>
      </c>
      <c r="F32" s="11">
        <v>0</v>
      </c>
      <c r="G32" s="11">
        <v>0</v>
      </c>
      <c r="H32" s="22" t="s">
        <v>2</v>
      </c>
      <c r="I32" s="1"/>
    </row>
    <row r="33" spans="1:9" ht="51.75" x14ac:dyDescent="0.25">
      <c r="A33" s="1"/>
      <c r="B33" s="63" t="s">
        <v>149</v>
      </c>
      <c r="C33" s="64">
        <v>20</v>
      </c>
      <c r="D33" s="11">
        <v>312406</v>
      </c>
      <c r="E33" s="11">
        <f t="shared" ref="E33:E34" si="1">D33/C33</f>
        <v>15620.3</v>
      </c>
      <c r="F33" s="11">
        <v>0</v>
      </c>
      <c r="G33" s="11">
        <v>0</v>
      </c>
      <c r="H33" s="22" t="s">
        <v>2</v>
      </c>
      <c r="I33" s="1"/>
    </row>
    <row r="34" spans="1:9" ht="51.75" x14ac:dyDescent="0.25">
      <c r="A34" s="1"/>
      <c r="B34" s="63" t="s">
        <v>150</v>
      </c>
      <c r="C34" s="64">
        <v>10</v>
      </c>
      <c r="D34" s="11">
        <v>107952</v>
      </c>
      <c r="E34" s="11">
        <f t="shared" si="1"/>
        <v>10795.2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89" t="s">
        <v>131</v>
      </c>
      <c r="C35" s="90"/>
      <c r="D35" s="91"/>
      <c r="E35" s="20">
        <f>SUM(E10:E34)</f>
        <v>275440.8413333334</v>
      </c>
      <c r="F35" s="20">
        <f>SUM(F10:F34)</f>
        <v>0</v>
      </c>
      <c r="G35" s="20">
        <f>SUM(G10:G34)</f>
        <v>0</v>
      </c>
      <c r="H35" s="21" t="s">
        <v>2</v>
      </c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</sheetData>
  <sheetProtection password="DFE9" sheet="1" objects="1" scenarios="1"/>
  <mergeCells count="3">
    <mergeCell ref="B3:H4"/>
    <mergeCell ref="B8:H8"/>
    <mergeCell ref="B35:D3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Anlægsprojekter'!F35</f>
        <v>0</v>
      </c>
      <c r="E10" s="22" t="s">
        <v>2</v>
      </c>
      <c r="F10" s="11">
        <f>SUM('Fane 8. Anlægsprojekter'!E35,'Fane 8. Anlægsprojekter'!G35)</f>
        <v>275440.8413333334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275440.8413333334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280095.79155186669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151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137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152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1.5892367250813822E-2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71707774.348365918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280095.79155186669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1259619.6699736302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-1164076.0082590375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-533435.35744979919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-850662.16380833159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70699316.280374244</v>
      </c>
      <c r="D18" s="18" t="s">
        <v>2</v>
      </c>
      <c r="E18" s="17">
        <f>C18</f>
        <v>70699316.280374244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136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omk.'!E14</f>
        <v>1655934.0256591097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1655934.0256591097</v>
      </c>
      <c r="D26" s="18" t="s">
        <v>2</v>
      </c>
      <c r="E26" s="17">
        <f>C26</f>
        <v>1655934.0256591097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9219.9207775100658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9219.9207775100658</v>
      </c>
      <c r="D31" s="18" t="s">
        <v>2</v>
      </c>
      <c r="E31" s="17">
        <f>C31</f>
        <v>9219.9207775100658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0</v>
      </c>
      <c r="D33" s="18" t="s">
        <v>2</v>
      </c>
      <c r="E33" s="17">
        <f>C33</f>
        <v>0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72364470.226810873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70699316.280374244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1194818.4451383245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-1142567.9922373327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-531601.40669088671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-417662.509993602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69802302.816590756</v>
      </c>
      <c r="D14" s="18" t="s">
        <v>2</v>
      </c>
      <c r="E14" s="17">
        <f>C14</f>
        <v>69802302.816590756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6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</f>
        <v>1683919.3106927485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1683919.3106927485</v>
      </c>
      <c r="D22" s="18" t="s">
        <v>2</v>
      </c>
      <c r="E22" s="17">
        <f>C22</f>
        <v>1683919.3106927485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71486222.127283499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69802302.816590756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1179658.9176003837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-1128071.4040629792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-529773.76105468336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-421025.93365670508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68903090.635416761</v>
      </c>
      <c r="D14" s="18" t="s">
        <v>2</v>
      </c>
      <c r="E14" s="17">
        <f>C14</f>
        <v>68903090.635416761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136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omk.'!E14*(1+Prisudvikling2019)^2</f>
        <v>1712377.5470434558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1712377.5470434558</v>
      </c>
      <c r="D22" s="18" t="s">
        <v>2</v>
      </c>
      <c r="E22" s="17">
        <f>C22</f>
        <v>1712377.5470434558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70615468.182460219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68903090.635416761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1164462.2317385431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-1113539.2825306449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-527952.39886417729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-424416.44286966446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68001644.742890805</v>
      </c>
      <c r="D13" s="18" t="s">
        <v>2</v>
      </c>
      <c r="E13" s="17">
        <f>C13</f>
        <v>68001644.742890805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136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omk.'!E14*(1+Prisudvikling2019)^3</f>
        <v>1741316.7275884899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1741316.7275884899</v>
      </c>
      <c r="D21" s="18" t="s">
        <v>2</v>
      </c>
      <c r="E21" s="17">
        <f>C21</f>
        <v>1741316.7275884899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69742961.470479295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73569349.249609664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1861574.9012437502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71707774.348365918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778982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40434</v>
      </c>
      <c r="F11" s="22" t="s">
        <v>2</v>
      </c>
      <c r="G11" s="1"/>
      <c r="H11" s="1"/>
    </row>
    <row r="12" spans="1:8" x14ac:dyDescent="0.25">
      <c r="A12" s="1"/>
      <c r="B12" s="93" t="s">
        <v>135</v>
      </c>
      <c r="C12" s="94"/>
      <c r="D12" s="95"/>
      <c r="E12" s="11">
        <v>781935</v>
      </c>
      <c r="F12" s="22" t="s">
        <v>2</v>
      </c>
      <c r="G12" s="1"/>
      <c r="H12" s="1"/>
    </row>
    <row r="13" spans="1:8" x14ac:dyDescent="0.25">
      <c r="A13" s="1"/>
      <c r="B13" s="89" t="s">
        <v>128</v>
      </c>
      <c r="C13" s="90"/>
      <c r="D13" s="91"/>
      <c r="E13" s="20">
        <f>SUM(E10:E12)</f>
        <v>1601351</v>
      </c>
      <c r="F13" s="21" t="s">
        <v>2</v>
      </c>
      <c r="G13" s="1"/>
      <c r="H13" s="1"/>
    </row>
    <row r="14" spans="1:8" x14ac:dyDescent="0.25">
      <c r="A14" s="1"/>
      <c r="B14" s="89" t="s">
        <v>129</v>
      </c>
      <c r="C14" s="90"/>
      <c r="D14" s="91"/>
      <c r="E14" s="20">
        <f>E13*(1+Prisudvikling2019)^2</f>
        <v>1655934.0256591097</v>
      </c>
      <c r="F14" s="21" t="s">
        <v>2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6">
    <mergeCell ref="B3:F4"/>
    <mergeCell ref="B13:D13"/>
    <mergeCell ref="B14:D14"/>
    <mergeCell ref="B10:D10"/>
    <mergeCell ref="B11:D11"/>
    <mergeCell ref="B12:D12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534959.99343107769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26747999.671553884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848616.73031587701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47944448.04044503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-9172880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-9172880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2018-08-27T13:25:44Z</dcterms:modified>
</cp:coreProperties>
</file>