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3" i="11"/>
  <c r="E14" i="11"/>
  <c r="E15" i="11"/>
  <c r="E16" i="11"/>
  <c r="E17" i="11"/>
  <c r="E18" i="11"/>
  <c r="E19" i="11"/>
  <c r="E20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23" i="11"/>
  <c r="F23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2" i="11"/>
  <c r="E24" i="15" l="1"/>
  <c r="D12" i="20"/>
  <c r="C10" i="2" s="1"/>
  <c r="C16" i="2" s="1"/>
  <c r="C12" i="15" l="1"/>
  <c r="C12" i="22" s="1"/>
  <c r="C11" i="23" s="1"/>
  <c r="E21" i="11"/>
  <c r="E23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<sst xmlns="http://schemas.openxmlformats.org/spreadsheetml/2006/main" count="349" uniqueCount="148">
  <si>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</si>
  <si>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</si>
  <si>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</si>
  <si>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</si>
  <si>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</si>
  <si>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</si>
  <si>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</si>
  <si>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</si>
  <si>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</si>
  <si>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</si>
  <si>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</si>
  <si>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</si>
  <si>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</si>
  <si>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</si>
  <si>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</si>
  <si>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</si>
  <si>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</si>
  <si>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</si>
  <si>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</si>
  <si>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</si>
  <si>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</si>
  <si>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</si>
  <si>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</si>
  <si>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</si>
  <si>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</si>
  <si>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</si>
  <si>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</si>
  <si>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</si>
  <si>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</si>
  <si>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</si>
  <si>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</si>
  <si>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</si>
  <si>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</si>
  <si>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</si>
  <si>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</si>
  <si>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</si>
  <si>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</si>
  <si>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</si>
  <si>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</si>
  <si>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</si>
  <si>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</si>
  <si>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</si>
  <si>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</si>
  <si>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</si>
  <si>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</si>
  <si>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</si>
  <si>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</si>
  <si>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</si>
  <si>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</si>
  <si>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</si>
  <si>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</si>
  <si>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</si>
  <si>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</si>
  <si>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</si>
  <si>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</si>
  <si>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</si>
  <si>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</si>
  <si>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</si>
  <si>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</si>
  <si>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</si>
  <si>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</si>
  <si>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</si>
  <si>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</si>
  <si>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</si>
  <si>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</si>
  <si>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</si>
  <si>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</si>
  <si>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</si>
  <si>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</si>
  <si>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</si>
  <si>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</si>
  <si>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</si>
  <si>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</si>
  <si>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</si>
  <si>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</si>
  <si>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</si>
  <si>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</si>
  <si>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</si>
  <si>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</si>
  <si>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</si>
  <si>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</si>
  <si>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</si>
  <si>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</si>
  <si>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</si>
  <si>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</si>
  <si>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</si>
  <si>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</si>
  <si>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</si>
  <si>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</si>
  <si>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</si>
  <si>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</si>
  <si>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</si>
  <si>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</si>
  <si>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</si>
  <si>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</si>
  <si>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</si>
  <si>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</si>
  <si>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</si>
  <si>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</si>
  <si>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</si>
  <si>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</si>
  <si>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</si>
  <si>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</si>
  <si>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</si>
  <si>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</si>
  <si>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</si>
  <si>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</si>
  <si>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</si>
  <si>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</si>
  <si>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</si>
  <si>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</si>
  <si>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</si>
  <si>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</si>
  <si>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</si>
  <si>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</si>
  <si>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</si>
  <si>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</si>
  <si>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</si>
  <si>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</si>
  <si>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</si>
  <si>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</si>
  <si>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</si>
  <si>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</si>
  <si>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</si>
  <si>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</si>
  <si>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</si>
  <si>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</si>
  <si>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</si>
  <si>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</si>
  <si>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</si>
  <si>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</si>
  <si>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</si>
  <si>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</si>
  <si>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</si>
  <si>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</si>
  <si>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</si>
  <si>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</si>
  <si>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Tjenestemandspensioner</t>
  </si>
  <si>
    <t>Undersøgelsesudgifter i forbindelse med fusion</t>
  </si>
  <si>
    <t>Periodevise driftsomkostninger under prisloftsbekendtgørelsen</t>
  </si>
  <si>
    <t>Ingen bortfald eller nedsættelse</t>
  </si>
  <si>
    <t>Strømpeforing Ø 200 mm &lt; Ledningsnet ≤ Ø 500 mm</t>
  </si>
  <si>
    <t>Ø 200 mm &lt; Ledningsnet ≤ Ø 500 mm</t>
  </si>
  <si>
    <t>Stik</t>
  </si>
  <si>
    <t>Pumpestationer i brønde (&lt; 6,25 m2), Mek/EL</t>
  </si>
  <si>
    <t>Pumpestationer i brønde (&lt; 6,25 m2), Konstruktioner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</si>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</sst>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57756872.218989402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55390332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2366540.2189894021</v>
      </c>
      <c r="F12" s="25" t="s">
        <v>2</v>
      </c>
      <c r="G12" s="17">
        <f>E12</f>
        <v>2366540.2189894021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141</v>
      </c>
      <c r="C10" s="64">
        <v>50</v>
      </c>
      <c r="D10" s="11">
        <v>81747</v>
      </c>
      <c r="E10" s="11">
        <f>D10/C10</f>
        <v>1634.94</v>
      </c>
      <c r="F10" s="11">
        <v>0</v>
      </c>
      <c r="G10" s="11">
        <v>1635</v>
      </c>
      <c r="H10" s="22" t="s">
        <v>2</v>
      </c>
      <c r="I10" s="1"/>
    </row>
    <row r="11" spans="1:9" ht="26.25" x14ac:dyDescent="0.25">
      <c r="A11" s="1"/>
      <c r="B11" s="63" t="s">
        <v>141</v>
      </c>
      <c r="C11" s="64">
        <v>50</v>
      </c>
      <c r="D11" s="11">
        <v>546689</v>
      </c>
      <c r="E11" s="11">
        <f t="shared" ref="E11:E20" si="0">D11/C11</f>
        <v>10933.78</v>
      </c>
      <c r="F11" s="11">
        <v>0</v>
      </c>
      <c r="G11" s="11">
        <v>10934</v>
      </c>
      <c r="H11" s="22" t="s">
        <v>2</v>
      </c>
      <c r="I11" s="1"/>
    </row>
    <row r="12" spans="1:9" ht="26.25" x14ac:dyDescent="0.25">
      <c r="A12" s="1"/>
      <c r="B12" s="63" t="s">
        <v>141</v>
      </c>
      <c r="C12" s="64">
        <v>50</v>
      </c>
      <c r="D12" s="11">
        <v>6466</v>
      </c>
      <c r="E12" s="11">
        <f t="shared" si="0"/>
        <v>129.32</v>
      </c>
      <c r="F12" s="11">
        <v>0</v>
      </c>
      <c r="G12" s="11">
        <v>129</v>
      </c>
      <c r="H12" s="22" t="s">
        <v>2</v>
      </c>
      <c r="I12" s="1"/>
    </row>
    <row r="13" spans="1:9" ht="26.25" x14ac:dyDescent="0.25">
      <c r="A13" s="1"/>
      <c r="B13" s="63" t="s">
        <v>141</v>
      </c>
      <c r="C13" s="64">
        <v>50</v>
      </c>
      <c r="D13" s="11">
        <v>2003875</v>
      </c>
      <c r="E13" s="11">
        <f t="shared" si="0"/>
        <v>40077.5</v>
      </c>
      <c r="F13" s="11">
        <v>0</v>
      </c>
      <c r="G13" s="11">
        <v>40078</v>
      </c>
      <c r="H13" s="22" t="s">
        <v>2</v>
      </c>
      <c r="I13" s="1"/>
    </row>
    <row r="14" spans="1:9" ht="26.25" x14ac:dyDescent="0.25">
      <c r="A14" s="1"/>
      <c r="B14" s="63" t="s">
        <v>142</v>
      </c>
      <c r="C14" s="64">
        <v>75</v>
      </c>
      <c r="D14" s="11">
        <v>2003875</v>
      </c>
      <c r="E14" s="11">
        <f t="shared" si="0"/>
        <v>26718.333333333332</v>
      </c>
      <c r="F14" s="11">
        <v>0</v>
      </c>
      <c r="G14" s="11">
        <v>40077</v>
      </c>
      <c r="H14" s="22" t="s">
        <v>2</v>
      </c>
      <c r="I14" s="1"/>
    </row>
    <row r="15" spans="1:9" ht="26.25" x14ac:dyDescent="0.25">
      <c r="A15" s="1"/>
      <c r="B15" s="63" t="s">
        <v>142</v>
      </c>
      <c r="C15" s="64">
        <v>75</v>
      </c>
      <c r="D15" s="11">
        <v>22035</v>
      </c>
      <c r="E15" s="11">
        <f t="shared" si="0"/>
        <v>293.8</v>
      </c>
      <c r="F15" s="11">
        <v>0</v>
      </c>
      <c r="G15" s="11">
        <v>441</v>
      </c>
      <c r="H15" s="22" t="s">
        <v>2</v>
      </c>
      <c r="I15" s="1"/>
    </row>
    <row r="16" spans="1:9" ht="26.25" x14ac:dyDescent="0.25">
      <c r="A16" s="1"/>
      <c r="B16" s="63" t="s">
        <v>142</v>
      </c>
      <c r="C16" s="64">
        <v>75</v>
      </c>
      <c r="D16" s="11">
        <v>10513</v>
      </c>
      <c r="E16" s="11">
        <f t="shared" si="0"/>
        <v>140.17333333333335</v>
      </c>
      <c r="F16" s="11">
        <v>0</v>
      </c>
      <c r="G16" s="11">
        <v>210</v>
      </c>
      <c r="H16" s="22" t="s">
        <v>2</v>
      </c>
      <c r="I16" s="1"/>
    </row>
    <row r="17" spans="1:9" x14ac:dyDescent="0.25">
      <c r="A17" s="1"/>
      <c r="B17" s="63" t="s">
        <v>143</v>
      </c>
      <c r="C17" s="64">
        <v>75</v>
      </c>
      <c r="D17" s="11">
        <v>88709</v>
      </c>
      <c r="E17" s="11">
        <f t="shared" si="0"/>
        <v>1182.7866666666666</v>
      </c>
      <c r="F17" s="11">
        <v>0</v>
      </c>
      <c r="G17" s="11">
        <v>1774</v>
      </c>
      <c r="H17" s="22" t="s">
        <v>2</v>
      </c>
      <c r="I17" s="1"/>
    </row>
    <row r="18" spans="1:9" ht="26.25" x14ac:dyDescent="0.25">
      <c r="A18" s="1"/>
      <c r="B18" s="63" t="s">
        <v>142</v>
      </c>
      <c r="C18" s="64">
        <v>75</v>
      </c>
      <c r="D18" s="11">
        <v>297397</v>
      </c>
      <c r="E18" s="11">
        <f t="shared" si="0"/>
        <v>3965.2933333333335</v>
      </c>
      <c r="F18" s="11">
        <v>0</v>
      </c>
      <c r="G18" s="11">
        <v>5948</v>
      </c>
      <c r="H18" s="22" t="s">
        <v>2</v>
      </c>
      <c r="I18" s="1"/>
    </row>
    <row r="19" spans="1:9" ht="26.25" x14ac:dyDescent="0.25">
      <c r="A19" s="1"/>
      <c r="B19" s="63" t="s">
        <v>144</v>
      </c>
      <c r="C19" s="64">
        <v>20</v>
      </c>
      <c r="D19" s="11">
        <v>21597</v>
      </c>
      <c r="E19" s="11">
        <f t="shared" si="0"/>
        <v>1079.8499999999999</v>
      </c>
      <c r="F19" s="11">
        <v>0</v>
      </c>
      <c r="G19" s="11">
        <v>432</v>
      </c>
      <c r="H19" s="22" t="s">
        <v>2</v>
      </c>
      <c r="I19" s="1"/>
    </row>
    <row r="20" spans="1:9" ht="26.25" x14ac:dyDescent="0.25">
      <c r="A20" s="1"/>
      <c r="B20" s="63" t="s">
        <v>145</v>
      </c>
      <c r="C20" s="64">
        <v>50</v>
      </c>
      <c r="D20" s="11">
        <v>10863</v>
      </c>
      <c r="E20" s="11">
        <f t="shared" si="0"/>
        <v>217.26</v>
      </c>
      <c r="F20" s="11">
        <v>0</v>
      </c>
      <c r="G20" s="11">
        <v>217</v>
      </c>
      <c r="H20" s="22" t="s">
        <v>2</v>
      </c>
      <c r="I20" s="1"/>
    </row>
    <row r="21" spans="1:9" ht="26.25" x14ac:dyDescent="0.25">
      <c r="A21" s="1"/>
      <c r="B21" s="63" t="s">
        <v>142</v>
      </c>
      <c r="C21" s="64">
        <v>75</v>
      </c>
      <c r="D21" s="11">
        <v>10863</v>
      </c>
      <c r="E21" s="11">
        <f t="shared" ref="E21:E22" si="1">D21/C21</f>
        <v>144.84</v>
      </c>
      <c r="F21" s="11">
        <v>0</v>
      </c>
      <c r="G21" s="11">
        <v>217</v>
      </c>
      <c r="H21" s="22" t="s">
        <v>2</v>
      </c>
      <c r="I21" s="1"/>
    </row>
    <row r="22" spans="1:9" ht="26.25" x14ac:dyDescent="0.25">
      <c r="A22" s="1"/>
      <c r="B22" s="63" t="s">
        <v>141</v>
      </c>
      <c r="C22" s="64">
        <v>50</v>
      </c>
      <c r="D22" s="11">
        <v>308641</v>
      </c>
      <c r="E22" s="11">
        <f t="shared" si="1"/>
        <v>6172.82</v>
      </c>
      <c r="F22" s="11">
        <v>0</v>
      </c>
      <c r="G22" s="11">
        <v>6173</v>
      </c>
      <c r="H22" s="22" t="s">
        <v>2</v>
      </c>
      <c r="I22" s="1"/>
    </row>
    <row r="23" spans="1:9" x14ac:dyDescent="0.25">
      <c r="A23" s="1"/>
      <c r="B23" s="89" t="s">
        <v>131</v>
      </c>
      <c r="C23" s="90"/>
      <c r="D23" s="91"/>
      <c r="E23" s="20">
        <f>SUM(E10:E22)</f>
        <v>92690.696666666685</v>
      </c>
      <c r="F23" s="20">
        <f>SUM(F10:F22)</f>
        <v>0</v>
      </c>
      <c r="G23" s="20">
        <f>SUM(G10:G22)</f>
        <v>108265</v>
      </c>
      <c r="H23" s="21" t="s">
        <v>2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password="DFE9" sheet="1" objects="1" scenarios="1"/>
  <mergeCells count="3">
    <mergeCell ref="B3:H4"/>
    <mergeCell ref="B8:H8"/>
    <mergeCell ref="B23:D2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Anlægsprojekter'!F23</f>
        <v>0</v>
      </c>
      <c r="E10" s="22" t="s">
        <v>2</v>
      </c>
      <c r="F10" s="11">
        <f>SUM('Fane 8. Anlægsprojekter'!E23,'Fane 8. Anlægsprojekter'!G23)</f>
        <v>200955.69666666668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200955.69666666668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204351.84794033333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146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140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147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1.3521932947510792E-3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42029338.462738238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204351.84794033333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738966.9693281108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-58107.339031661191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-233379.6384005835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-554320.93385260366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42126849.368721835</v>
      </c>
      <c r="D18" s="18" t="s">
        <v>2</v>
      </c>
      <c r="E18" s="17">
        <f>C18</f>
        <v>42126849.368721835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28097901.196318954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28097901.196318954</v>
      </c>
      <c r="D26" s="18" t="s">
        <v>2</v>
      </c>
      <c r="E26" s="17">
        <f>C26</f>
        <v>28097901.196318954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113762.93515948772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113762.93515948772</v>
      </c>
      <c r="D31" s="18" t="s">
        <v>2</v>
      </c>
      <c r="E31" s="17">
        <f>C31</f>
        <v>113762.93515948772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-3283159</v>
      </c>
      <c r="D33" s="18" t="s">
        <v>2</v>
      </c>
      <c r="E33" s="17">
        <f>C33</f>
        <v>-3283159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67055354.500200287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42126849.368721835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711943.75433139899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-57926.328816221234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-232577.2792037623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-272163.35982123326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42276126.155212022</v>
      </c>
      <c r="D14" s="18" t="s">
        <v>2</v>
      </c>
      <c r="E14" s="17">
        <f>C14</f>
        <v>42276126.155212022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28572755.726536743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28572755.726536743</v>
      </c>
      <c r="D22" s="18" t="s">
        <v>2</v>
      </c>
      <c r="E22" s="17">
        <f>C22</f>
        <v>28572755.726536743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-3283159</v>
      </c>
      <c r="D24" s="18" t="s">
        <v>2</v>
      </c>
      <c r="E24" s="17">
        <f>C24</f>
        <v>-3283159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67565722.881748766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42276126.155212022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714466.53202308307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-58131.591169054089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-231777.67851785972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-274355.08319297282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42426328.334355213</v>
      </c>
      <c r="D14" s="18" t="s">
        <v>2</v>
      </c>
      <c r="E14" s="17">
        <f>C14</f>
        <v>42426328.334355213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139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29055635.298315208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29055635.298315208</v>
      </c>
      <c r="D22" s="18" t="s">
        <v>2</v>
      </c>
      <c r="E22" s="17">
        <f>C22</f>
        <v>29055635.298315208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71481963.632670417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42426328.334355213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717004.94885060308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-58338.125978761971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-230980.82685911533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-276564.45644727326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42577449.873920664</v>
      </c>
      <c r="D13" s="18" t="s">
        <v>2</v>
      </c>
      <c r="E13" s="17">
        <f>C13</f>
        <v>42577449.873920664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29546675.534856733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29546675.534856733</v>
      </c>
      <c r="D21" s="18" t="s">
        <v>2</v>
      </c>
      <c r="E21" s="17">
        <f>C21</f>
        <v>29546675.534856733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72124125.408777401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69103708.864134252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27074370.401396014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42029338.462738238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59875</v>
      </c>
      <c r="F10" s="22" t="s">
        <v>2</v>
      </c>
      <c r="G10" s="1"/>
      <c r="H10" s="1"/>
    </row>
    <row r="11" spans="1:8" ht="29.25" customHeight="1" x14ac:dyDescent="0.25">
      <c r="A11" s="1"/>
      <c r="B11" s="96" t="s">
        <v>134</v>
      </c>
      <c r="C11" s="97"/>
      <c r="D11" s="98"/>
      <c r="E11" s="11">
        <v>25018123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603836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1242000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94184</v>
      </c>
      <c r="F14" s="22" t="s">
        <v>2</v>
      </c>
      <c r="G14" s="1"/>
      <c r="H14" s="1"/>
    </row>
    <row r="15" spans="1:8" x14ac:dyDescent="0.25">
      <c r="A15" s="1"/>
      <c r="B15" s="93" t="s">
        <v>138</v>
      </c>
      <c r="C15" s="94"/>
      <c r="D15" s="95"/>
      <c r="E15" s="11">
        <v>153718</v>
      </c>
      <c r="F15" s="22" t="s">
        <v>2</v>
      </c>
      <c r="G15" s="1"/>
      <c r="H15" s="1"/>
    </row>
    <row r="16" spans="1:8" x14ac:dyDescent="0.25">
      <c r="A16" s="1"/>
      <c r="B16" s="89" t="s">
        <v>128</v>
      </c>
      <c r="C16" s="90"/>
      <c r="D16" s="91"/>
      <c r="E16" s="20">
        <f>SUM(E10:E15)</f>
        <v>27171736</v>
      </c>
      <c r="F16" s="21" t="s">
        <v>2</v>
      </c>
      <c r="G16" s="1"/>
      <c r="H16" s="1"/>
    </row>
    <row r="17" spans="1:8" x14ac:dyDescent="0.25">
      <c r="A17" s="1"/>
      <c r="B17" s="89" t="s">
        <v>129</v>
      </c>
      <c r="C17" s="90"/>
      <c r="D17" s="91"/>
      <c r="E17" s="20">
        <f>E16*(1+Prisudvikling2019)^2</f>
        <v>28097901.196318954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9">
    <mergeCell ref="B3:F4"/>
    <mergeCell ref="B16:D16"/>
    <mergeCell ref="B17:D17"/>
    <mergeCell ref="B10:D10"/>
    <mergeCell ref="B14:D14"/>
    <mergeCell ref="B15:D15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234046.67141411372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11702333.570705686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552794.81407979736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31231345.428237136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-33107380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-26541062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-6566318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-3283159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2018-08-27T13:14:25Z</dcterms:modified>
</cp:coreProperties>
</file>