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4" i="19"/>
  <c r="E15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<sst xmlns="http://schemas.openxmlformats.org/spreadsheetml/2006/main" count="360" uniqueCount="159">
  <si>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</si>
  <si>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</si>
  <si>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</si>
  <si>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</si>
  <si>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</si>
  <si>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</si>
  <si>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</si>
  <si>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</si>
  <si>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</si>
  <si>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</si>
  <si>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</si>
  <si>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</si>
  <si>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</si>
  <si>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</si>
  <si>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</si>
  <si>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</si>
  <si>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</si>
  <si>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</si>
  <si>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</si>
  <si>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</si>
  <si>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</si>
  <si>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</si>
  <si>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</si>
  <si>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</si>
  <si>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</si>
  <si>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</si>
  <si>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</si>
  <si>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</si>
  <si>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</si>
  <si>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</si>
  <si>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</si>
  <si>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</si>
  <si>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</si>
  <si>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</si>
  <si>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</si>
  <si>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</si>
  <si>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</si>
  <si>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</si>
  <si>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</si>
  <si>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</si>
  <si>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</si>
  <si>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</si>
  <si>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</si>
  <si>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</si>
  <si>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</si>
  <si>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</si>
  <si>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</si>
  <si>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</si>
  <si>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</si>
  <si>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</si>
  <si>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</si>
  <si>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</si>
  <si>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</si>
  <si>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</si>
  <si>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</si>
  <si>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</si>
  <si>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</si>
  <si>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</si>
  <si>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</si>
  <si>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</si>
  <si>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</si>
  <si>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</si>
  <si>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</si>
  <si>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</si>
  <si>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</si>
  <si>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</si>
  <si>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</si>
  <si>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</si>
  <si>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</si>
  <si>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</si>
  <si>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</si>
  <si>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</si>
  <si>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</si>
  <si>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</si>
  <si>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</si>
  <si>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</si>
  <si>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</si>
  <si>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</si>
  <si>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</si>
  <si>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</si>
  <si>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</si>
  <si>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</si>
  <si>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</si>
  <si>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</si>
  <si>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</si>
  <si>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</si>
  <si>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</si>
  <si>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</si>
  <si>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</si>
  <si>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</si>
  <si>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</si>
  <si>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</si>
  <si>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</si>
  <si>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</si>
  <si>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</si>
  <si>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</si>
  <si>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</si>
  <si>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</si>
  <si>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</si>
  <si>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</si>
  <si>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</si>
  <si>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</si>
  <si>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</si>
  <si>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</si>
  <si>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</si>
  <si>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</si>
  <si>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</si>
  <si>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</si>
  <si>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</si>
  <si>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</si>
  <si>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</si>
  <si>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</si>
  <si>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</si>
  <si>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</si>
  <si>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</si>
  <si>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</si>
  <si>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</si>
  <si>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</si>
  <si>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</si>
  <si>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</si>
  <si>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</si>
  <si>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</si>
  <si>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</si>
  <si>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</si>
  <si>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</si>
  <si>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</si>
  <si>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</si>
  <si>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</si>
  <si>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</si>
  <si>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</si>
  <si>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</si>
  <si>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</si>
  <si>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</si>
  <si>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</si>
  <si>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</si>
  <si>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</si>
  <si>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</si>
  <si>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</si>
  <si>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</si>
  <si>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</si>
  <si>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</si>
  <si>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</si>
  <si>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</si>
  <si>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</si>
  <si>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</si>
  <si>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</si>
  <si>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</si>
  <si>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</si>
  <si>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Ingen anlægsprojekter</t>
  </si>
  <si>
    <t>Afgift for ledingsført vand</t>
  </si>
  <si>
    <t>Afgift til Forsyningsekretariatet</t>
  </si>
  <si>
    <t>Køb af ydelser og produkter fra andre vandselskaber reguleret af vandsektorloven</t>
  </si>
  <si>
    <t>Selskabsskatter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</si>
  <si>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</si>
  <si>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</si>
  <si>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</si>
  <si>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</si>
  <si>
    <t>Fane 11: Bortfald eller nedsættelse af omkostninger til mål, medfinansiering eller udvidelse</t>
  </si>
  <si>
    <t>Fane 12: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</si>
</sst>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3" t="s">
        <v>4</v>
      </c>
      <c r="E6" s="63"/>
      <c r="F6" s="63"/>
      <c r="G6" s="63"/>
      <c r="H6" s="3"/>
      <c r="I6" s="1"/>
    </row>
    <row r="7" spans="1:9" ht="15" customHeight="1" x14ac:dyDescent="0.25">
      <c r="A7" s="1"/>
      <c r="B7" s="1"/>
      <c r="C7" s="3"/>
      <c r="D7" s="63"/>
      <c r="E7" s="63"/>
      <c r="F7" s="63"/>
      <c r="G7" s="63"/>
      <c r="H7" s="3"/>
      <c r="I7" s="1"/>
    </row>
    <row r="8" spans="1:9" ht="15.75" x14ac:dyDescent="0.25">
      <c r="A8" s="1"/>
      <c r="B8" s="1"/>
      <c r="C8" s="4"/>
      <c r="D8" s="68" t="s">
        <v>103</v>
      </c>
      <c r="E8" s="68"/>
      <c r="F8" s="68"/>
      <c r="G8" s="6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5" t="s">
        <v>32</v>
      </c>
      <c r="E13" s="76"/>
      <c r="F13" s="76"/>
      <c r="G13" s="77"/>
      <c r="H13" s="1"/>
      <c r="I13" s="1"/>
    </row>
    <row r="14" spans="1:9" x14ac:dyDescent="0.25">
      <c r="A14" s="1"/>
      <c r="B14" s="1"/>
      <c r="C14" s="6" t="s">
        <v>31</v>
      </c>
      <c r="D14" s="75" t="s">
        <v>96</v>
      </c>
      <c r="E14" s="76"/>
      <c r="F14" s="76"/>
      <c r="G14" s="77"/>
      <c r="H14" s="1"/>
      <c r="I14" s="1"/>
    </row>
    <row r="15" spans="1:9" x14ac:dyDescent="0.25">
      <c r="A15" s="1"/>
      <c r="B15" s="1"/>
      <c r="C15" s="6" t="s">
        <v>94</v>
      </c>
      <c r="D15" s="75" t="s">
        <v>97</v>
      </c>
      <c r="E15" s="76"/>
      <c r="F15" s="76"/>
      <c r="G15" s="77"/>
      <c r="H15" s="1"/>
      <c r="I15" s="1"/>
    </row>
    <row r="16" spans="1:9" x14ac:dyDescent="0.25">
      <c r="A16" s="1"/>
      <c r="B16" s="1"/>
      <c r="C16" s="6" t="s">
        <v>95</v>
      </c>
      <c r="D16" s="75" t="s">
        <v>132</v>
      </c>
      <c r="E16" s="76"/>
      <c r="F16" s="76"/>
      <c r="G16" s="77"/>
      <c r="H16" s="1"/>
      <c r="I16" s="1"/>
    </row>
    <row r="17" spans="1:9" x14ac:dyDescent="0.25">
      <c r="A17" s="1"/>
      <c r="B17" s="1"/>
      <c r="C17" s="6" t="s">
        <v>7</v>
      </c>
      <c r="D17" s="69" t="s">
        <v>98</v>
      </c>
      <c r="E17" s="70"/>
      <c r="F17" s="70"/>
      <c r="G17" s="71"/>
      <c r="H17" s="1"/>
      <c r="I17" s="1"/>
    </row>
    <row r="18" spans="1:9" x14ac:dyDescent="0.25">
      <c r="A18" s="1"/>
      <c r="B18" s="1"/>
      <c r="C18" s="6" t="s">
        <v>8</v>
      </c>
      <c r="D18" s="69" t="s">
        <v>100</v>
      </c>
      <c r="E18" s="70"/>
      <c r="F18" s="70"/>
      <c r="G18" s="71"/>
      <c r="H18" s="1"/>
      <c r="I18" s="1"/>
    </row>
    <row r="19" spans="1:9" x14ac:dyDescent="0.25">
      <c r="A19" s="1"/>
      <c r="B19" s="1"/>
      <c r="C19" s="6" t="s">
        <v>9</v>
      </c>
      <c r="D19" s="69" t="s">
        <v>99</v>
      </c>
      <c r="E19" s="70"/>
      <c r="F19" s="70"/>
      <c r="G19" s="71"/>
      <c r="H19" s="1"/>
      <c r="I19" s="1"/>
    </row>
    <row r="20" spans="1:9" x14ac:dyDescent="0.25">
      <c r="A20" s="1"/>
      <c r="B20" s="1"/>
      <c r="C20" s="6" t="s">
        <v>10</v>
      </c>
      <c r="D20" s="72" t="s">
        <v>129</v>
      </c>
      <c r="E20" s="73"/>
      <c r="F20" s="73"/>
      <c r="G20" s="74"/>
      <c r="H20" s="1"/>
      <c r="I20" s="1"/>
    </row>
    <row r="21" spans="1:9" x14ac:dyDescent="0.25">
      <c r="A21" s="1"/>
      <c r="B21" s="1"/>
      <c r="C21" s="6" t="s">
        <v>11</v>
      </c>
      <c r="D21" s="64" t="s">
        <v>101</v>
      </c>
      <c r="E21" s="65"/>
      <c r="F21" s="65"/>
      <c r="G21" s="66"/>
      <c r="H21" s="1"/>
      <c r="I21" s="1"/>
    </row>
    <row r="22" spans="1:9" x14ac:dyDescent="0.25">
      <c r="A22" s="1"/>
      <c r="B22" s="1"/>
      <c r="C22" s="6" t="s">
        <v>12</v>
      </c>
      <c r="D22" s="64" t="s">
        <v>130</v>
      </c>
      <c r="E22" s="65"/>
      <c r="F22" s="65"/>
      <c r="G22" s="66"/>
      <c r="H22" s="1"/>
      <c r="I22" s="1"/>
    </row>
    <row r="23" spans="1:9" x14ac:dyDescent="0.25">
      <c r="A23" s="1"/>
      <c r="B23" s="1"/>
      <c r="C23" s="6" t="s">
        <v>13</v>
      </c>
      <c r="D23" s="64" t="s">
        <v>104</v>
      </c>
      <c r="E23" s="65"/>
      <c r="F23" s="65"/>
      <c r="G23" s="66"/>
      <c r="H23" s="1"/>
      <c r="I23" s="1"/>
    </row>
    <row r="24" spans="1:9" x14ac:dyDescent="0.25">
      <c r="A24" s="1"/>
      <c r="B24" s="1"/>
      <c r="C24" s="6" t="s">
        <v>25</v>
      </c>
      <c r="D24" s="81" t="s">
        <v>28</v>
      </c>
      <c r="E24" s="82"/>
      <c r="F24" s="82"/>
      <c r="G24" s="83"/>
      <c r="H24" s="1"/>
      <c r="I24" s="1"/>
    </row>
    <row r="25" spans="1:9" x14ac:dyDescent="0.25">
      <c r="A25" s="1"/>
      <c r="B25" s="1"/>
      <c r="C25" s="6" t="s">
        <v>29</v>
      </c>
      <c r="D25" s="78" t="s">
        <v>102</v>
      </c>
      <c r="E25" s="79"/>
      <c r="F25" s="79"/>
      <c r="G25" s="80"/>
      <c r="H25" s="1"/>
      <c r="I25" s="1"/>
    </row>
    <row r="26" spans="1:9" x14ac:dyDescent="0.25">
      <c r="A26" s="1"/>
      <c r="B26" s="1"/>
      <c r="C26" s="6" t="s">
        <v>30</v>
      </c>
      <c r="D26" s="78" t="s">
        <v>65</v>
      </c>
      <c r="E26" s="79"/>
      <c r="F26" s="79"/>
      <c r="G26" s="80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26:G26"/>
    <mergeCell ref="D24:G24"/>
    <mergeCell ref="D25:G25"/>
    <mergeCell ref="D14:G14"/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  <mergeCell ref="D16:G16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134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-2402688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-1937649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-465039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2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-232519.5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112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93" t="s">
        <v>105</v>
      </c>
      <c r="C9" s="94"/>
      <c r="D9" s="95"/>
      <c r="E9" s="11">
        <v>5068808.0602426529</v>
      </c>
      <c r="F9" s="22" t="s">
        <v>3</v>
      </c>
      <c r="G9" s="19"/>
      <c r="H9" s="27"/>
      <c r="I9" s="1"/>
    </row>
    <row r="10" spans="1:9" x14ac:dyDescent="0.25">
      <c r="A10" s="1"/>
      <c r="B10" s="93" t="s">
        <v>106</v>
      </c>
      <c r="C10" s="94"/>
      <c r="D10" s="95"/>
      <c r="E10" s="11">
        <v>4037167</v>
      </c>
      <c r="F10" s="22" t="s">
        <v>3</v>
      </c>
      <c r="G10" s="14"/>
      <c r="H10" s="28"/>
      <c r="I10" s="1"/>
    </row>
    <row r="11" spans="1:9" x14ac:dyDescent="0.25">
      <c r="A11" s="1"/>
      <c r="B11" s="93" t="s">
        <v>113</v>
      </c>
      <c r="C11" s="94"/>
      <c r="D11" s="95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6" t="s">
        <v>107</v>
      </c>
      <c r="C12" s="97"/>
      <c r="D12" s="98"/>
      <c r="E12" s="17">
        <f>E9-(E10-E11)</f>
        <v>1031641.0602426529</v>
      </c>
      <c r="F12" s="25" t="s">
        <v>3</v>
      </c>
      <c r="G12" s="17">
        <f>E12</f>
        <v>1031641.0602426529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0" t="s">
        <v>117</v>
      </c>
      <c r="C17" s="91"/>
      <c r="D17" s="91"/>
      <c r="E17" s="91"/>
      <c r="F17" s="91"/>
      <c r="G17" s="91"/>
      <c r="H17" s="92"/>
      <c r="I17" s="1"/>
    </row>
    <row r="18" spans="1:9" x14ac:dyDescent="0.25">
      <c r="A18" s="1"/>
      <c r="B18" s="87" t="s">
        <v>114</v>
      </c>
      <c r="C18" s="88"/>
      <c r="D18" s="89"/>
      <c r="E18" s="11">
        <f>IF(E12&lt;0,E12,0)</f>
        <v>0</v>
      </c>
      <c r="F18" s="22" t="s">
        <v>3</v>
      </c>
      <c r="G18" s="14"/>
      <c r="H18" s="28"/>
      <c r="I18" s="1"/>
    </row>
    <row r="19" spans="1:9" x14ac:dyDescent="0.25">
      <c r="A19" s="1"/>
      <c r="B19" s="87" t="s">
        <v>115</v>
      </c>
      <c r="C19" s="88"/>
      <c r="D19" s="89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7" t="s">
        <v>116</v>
      </c>
      <c r="C20" s="88"/>
      <c r="D20" s="89"/>
      <c r="E20" s="11">
        <f>E18/E19</f>
        <v>0</v>
      </c>
      <c r="F20" s="22" t="s">
        <v>3</v>
      </c>
      <c r="G20" s="14"/>
      <c r="H20" s="28"/>
      <c r="I20" s="1"/>
    </row>
    <row r="21" spans="1:9" x14ac:dyDescent="0.25">
      <c r="A21" s="1"/>
      <c r="B21" s="90" t="s">
        <v>118</v>
      </c>
      <c r="C21" s="91"/>
      <c r="D21" s="91"/>
      <c r="E21" s="91"/>
      <c r="F21" s="92"/>
      <c r="G21" s="20">
        <f>E20</f>
        <v>0</v>
      </c>
      <c r="H21" s="21" t="s">
        <v>3</v>
      </c>
      <c r="I21" s="1"/>
    </row>
    <row r="22" spans="1:9" x14ac:dyDescent="0.25">
      <c r="A22" s="1"/>
      <c r="B22" s="90" t="s">
        <v>119</v>
      </c>
      <c r="C22" s="91"/>
      <c r="D22" s="91"/>
      <c r="E22" s="91"/>
      <c r="F22" s="92"/>
      <c r="G22" s="20">
        <f>G21*(1+Prisudvikling2019)^4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22:F22"/>
    <mergeCell ref="B17:H17"/>
    <mergeCell ref="B18:D18"/>
    <mergeCell ref="B19:D19"/>
    <mergeCell ref="B20:D20"/>
    <mergeCell ref="B21:F21"/>
    <mergeCell ref="B12:D12"/>
    <mergeCell ref="B3:H4"/>
    <mergeCell ref="B8:H8"/>
    <mergeCell ref="B9:D9"/>
    <mergeCell ref="B10:D10"/>
    <mergeCell ref="B11:D1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8.5703125" style="2" customWidth="1"/>
    <col min="3" max="3" width="10" style="2" customWidth="1"/>
    <col min="4" max="4" width="1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141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142</v>
      </c>
      <c r="C8" s="91"/>
      <c r="D8" s="91"/>
      <c r="E8" s="91"/>
      <c r="F8" s="91"/>
      <c r="G8" s="91"/>
      <c r="H8" s="92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15" customHeight="1" x14ac:dyDescent="0.25">
      <c r="A10" s="1"/>
      <c r="B10" s="61" t="s">
        <v>148</v>
      </c>
      <c r="C10" s="62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90" t="s">
        <v>143</v>
      </c>
      <c r="C11" s="91"/>
      <c r="D11" s="92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93</v>
      </c>
      <c r="C3" s="84"/>
      <c r="D3" s="84"/>
      <c r="E3" s="84"/>
      <c r="F3" s="84"/>
      <c r="G3" s="84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8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38" t="s">
        <v>146</v>
      </c>
      <c r="C11" s="40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38" t="s">
        <v>147</v>
      </c>
      <c r="C12" s="40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157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155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158</v>
      </c>
      <c r="C3" s="86"/>
      <c r="D3" s="86"/>
      <c r="E3" s="86"/>
      <c r="F3" s="86"/>
      <c r="G3" s="1"/>
      <c r="H3" s="1"/>
    </row>
    <row r="4" spans="1:8" ht="25.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1939572.8400021605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24632.575068027436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-33391.492056193201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1930813.9230139947</v>
      </c>
      <c r="D15" s="18" t="s">
        <v>3</v>
      </c>
      <c r="E15" s="17">
        <f>C15</f>
        <v>1930813.9230139947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153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omk.'!E15</f>
        <v>2902815.8406561292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2902815.8406561292</v>
      </c>
      <c r="D23" s="18" t="s">
        <v>3</v>
      </c>
      <c r="E23" s="17">
        <f>C23</f>
        <v>2902815.8406561292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15974.457338941804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15974.457338941804</v>
      </c>
      <c r="D28" s="18" t="s">
        <v>3</v>
      </c>
      <c r="E28" s="17">
        <f>C28</f>
        <v>15974.457338941804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-232519.5</v>
      </c>
      <c r="D30" s="18" t="s">
        <v>3</v>
      </c>
      <c r="E30" s="17">
        <f>C30</f>
        <v>-232519.5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4617084.7210090663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1930813.9230139947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0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24521.336822277732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-33240.699417216631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1922094.5604190556</v>
      </c>
      <c r="D14" s="18" t="s">
        <v>3</v>
      </c>
      <c r="E14" s="17">
        <f>C14</f>
        <v>1922094.5604190556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153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omk.'!E15*(1+Prisudvikling2019)</f>
        <v>2951873.4283632175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2951873.4283632175</v>
      </c>
      <c r="D22" s="18" t="s">
        <v>3</v>
      </c>
      <c r="E22" s="17">
        <f>C22</f>
        <v>2951873.4283632175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-232519.5</v>
      </c>
      <c r="D24" s="18" t="s">
        <v>3</v>
      </c>
      <c r="E24" s="17">
        <f>C24</f>
        <v>-232519.5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4641448.4887822736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90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1922094.5604190556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-22799.492876648786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32098.086641466671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-32833.683621125849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1898559.4705627477</v>
      </c>
      <c r="D13" s="18" t="s">
        <v>3</v>
      </c>
      <c r="E13" s="17">
        <f>C13</f>
        <v>1898559.4705627477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153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omk.'!E15*(1+Prisudvikling2019)^2</f>
        <v>3001760.0893025557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3001760.0893025557</v>
      </c>
      <c r="D21" s="18" t="s">
        <v>3</v>
      </c>
      <c r="E21" s="17">
        <f>C21</f>
        <v>3001760.0893025557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-72950.241822841868</v>
      </c>
      <c r="D23" s="18" t="s">
        <v>3</v>
      </c>
      <c r="E23" s="17">
        <f>C23</f>
        <v>-72950.241822841868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62107.73600096428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0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62107.73600096428</v>
      </c>
      <c r="D27" s="36" t="s">
        <v>3</v>
      </c>
      <c r="E27" s="17">
        <f>C27</f>
        <v>62107.73600096428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4889477.0540434262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91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1898559.4705627477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32085.655052510432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-32820.967135459388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1897824.1584797986</v>
      </c>
      <c r="D12" s="18" t="s">
        <v>3</v>
      </c>
      <c r="E12" s="17">
        <f>C12</f>
        <v>1897824.1584797986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153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omk.'!E15*(1+Prisudvikling2019)^3</f>
        <v>3052489.834811768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3052489.834811768</v>
      </c>
      <c r="D20" s="18" t="s">
        <v>3</v>
      </c>
      <c r="E20" s="17">
        <f>C20</f>
        <v>3052489.834811768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-74183.100909647896</v>
      </c>
      <c r="D22" s="18" t="s">
        <v>3</v>
      </c>
      <c r="E22" s="17">
        <f>C22</f>
        <v>-74183.100909647896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63157.356739380572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156</v>
      </c>
      <c r="C26" s="55">
        <f>SUM(C24:C25)</f>
        <v>63157.356739380572</v>
      </c>
      <c r="D26" s="36" t="s">
        <v>3</v>
      </c>
      <c r="E26" s="17">
        <f>C26</f>
        <v>63157.356739380572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4939288.249121299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92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4806466.1842813883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2866893.3442792278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1939572.8400021605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138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1052263.9198873553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929933.83953894547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1982197.7594263009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1052263.9198873553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908252.28360827884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1960516.2034956343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0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-21681.555930666625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-21681.555930666625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-22799.492876648786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154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133</v>
      </c>
      <c r="C3" s="84"/>
      <c r="D3" s="84"/>
      <c r="E3" s="84"/>
      <c r="F3" s="84"/>
      <c r="G3" s="1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149</v>
      </c>
      <c r="C10" s="46"/>
      <c r="D10" s="47"/>
      <c r="E10" s="11">
        <v>2755163</v>
      </c>
      <c r="F10" s="22" t="s">
        <v>3</v>
      </c>
      <c r="G10" s="1"/>
      <c r="H10" s="1"/>
    </row>
    <row r="11" spans="1:8" x14ac:dyDescent="0.25">
      <c r="A11" s="1"/>
      <c r="B11" s="41" t="s">
        <v>150</v>
      </c>
      <c r="C11" s="46"/>
      <c r="D11" s="47"/>
      <c r="E11" s="11">
        <v>6025</v>
      </c>
      <c r="F11" s="22" t="s">
        <v>3</v>
      </c>
      <c r="G11" s="1"/>
      <c r="H11" s="1"/>
    </row>
    <row r="12" spans="1:8" ht="26.25" x14ac:dyDescent="0.25">
      <c r="A12" s="1"/>
      <c r="B12" s="41" t="s">
        <v>151</v>
      </c>
      <c r="C12" s="46"/>
      <c r="D12" s="47"/>
      <c r="E12" s="11">
        <v>19384</v>
      </c>
      <c r="F12" s="22" t="s">
        <v>3</v>
      </c>
      <c r="G12" s="1"/>
      <c r="H12" s="1"/>
    </row>
    <row r="13" spans="1:8" x14ac:dyDescent="0.25">
      <c r="A13" s="1"/>
      <c r="B13" s="41" t="s">
        <v>152</v>
      </c>
      <c r="C13" s="46"/>
      <c r="D13" s="47"/>
      <c r="E13" s="11">
        <v>26561</v>
      </c>
      <c r="F13" s="22" t="s">
        <v>3</v>
      </c>
      <c r="G13" s="1"/>
      <c r="H13" s="1"/>
    </row>
    <row r="14" spans="1:8" x14ac:dyDescent="0.25">
      <c r="A14" s="1"/>
      <c r="B14" s="38" t="s">
        <v>136</v>
      </c>
      <c r="C14" s="39"/>
      <c r="D14" s="40"/>
      <c r="E14" s="20">
        <f>SUM(E10:E13)</f>
        <v>2807133</v>
      </c>
      <c r="F14" s="21" t="s">
        <v>3</v>
      </c>
      <c r="G14" s="1"/>
      <c r="H14" s="1"/>
    </row>
    <row r="15" spans="1:8" x14ac:dyDescent="0.25">
      <c r="A15" s="1"/>
      <c r="B15" s="38" t="s">
        <v>137</v>
      </c>
      <c r="C15" s="39"/>
      <c r="D15" s="40"/>
      <c r="E15" s="20">
        <f>E14*(1+Prisudvikling2019)^2</f>
        <v>2902815.8406561292</v>
      </c>
      <c r="F15" s="21" t="s">
        <v>3</v>
      </c>
      <c r="G15" s="1"/>
      <c r="H15" s="1"/>
    </row>
    <row r="16" spans="1:8" x14ac:dyDescent="0.25">
      <c r="A16" s="1"/>
      <c r="B16" s="24"/>
      <c r="C16" s="23"/>
      <c r="D16" s="23"/>
      <c r="E16" s="23"/>
      <c r="F16" s="23"/>
      <c r="G16" s="1"/>
      <c r="H16" s="1"/>
    </row>
    <row r="17" spans="1:8" x14ac:dyDescent="0.25">
      <c r="A17" s="1"/>
      <c r="B17" s="23"/>
      <c r="C17" s="23"/>
      <c r="D17" s="23"/>
      <c r="E17" s="23"/>
      <c r="F17" s="23"/>
      <c r="G17" s="1"/>
      <c r="H17" s="1"/>
    </row>
    <row r="18" spans="1:8" x14ac:dyDescent="0.25">
      <c r="A18" s="1"/>
      <c r="B18" s="1"/>
      <c r="C18" s="1"/>
      <c r="D18" s="1"/>
      <c r="E18" s="23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128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124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93" t="s">
        <v>33</v>
      </c>
      <c r="C9" s="94"/>
      <c r="D9" s="95"/>
      <c r="E9" s="11">
        <v>-268187.98666666669</v>
      </c>
      <c r="F9" s="22" t="s">
        <v>3</v>
      </c>
      <c r="G9" s="19"/>
      <c r="H9" s="27"/>
      <c r="I9" s="1"/>
    </row>
    <row r="10" spans="1:9" x14ac:dyDescent="0.25">
      <c r="A10" s="1"/>
      <c r="B10" s="87" t="s">
        <v>115</v>
      </c>
      <c r="C10" s="88"/>
      <c r="D10" s="89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87" t="s">
        <v>125</v>
      </c>
      <c r="C11" s="88"/>
      <c r="D11" s="89"/>
      <c r="E11" s="11">
        <f>E9/E10</f>
        <v>-67046.996666666673</v>
      </c>
      <c r="F11" s="22" t="s">
        <v>3</v>
      </c>
      <c r="G11" s="14"/>
      <c r="H11" s="28"/>
      <c r="I11" s="1"/>
    </row>
    <row r="12" spans="1:9" x14ac:dyDescent="0.25">
      <c r="A12" s="1"/>
      <c r="B12" s="90" t="s">
        <v>131</v>
      </c>
      <c r="C12" s="91"/>
      <c r="D12" s="91"/>
      <c r="E12" s="91"/>
      <c r="F12" s="92"/>
      <c r="G12" s="20">
        <f>E11</f>
        <v>-67046.996666666673</v>
      </c>
      <c r="H12" s="21" t="s">
        <v>3</v>
      </c>
      <c r="I12" s="1"/>
    </row>
    <row r="13" spans="1:9" x14ac:dyDescent="0.25">
      <c r="A13" s="1"/>
      <c r="B13" s="90" t="s">
        <v>127</v>
      </c>
      <c r="C13" s="91"/>
      <c r="D13" s="91"/>
      <c r="E13" s="91"/>
      <c r="F13" s="92"/>
      <c r="G13" s="20">
        <f>G12*(1+Prisudvikling2018)*(1+Prisudvikling2019)^4</f>
        <v>-72950.241822841868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0" t="s">
        <v>122</v>
      </c>
      <c r="C17" s="91"/>
      <c r="D17" s="91"/>
      <c r="E17" s="91"/>
      <c r="F17" s="91"/>
      <c r="G17" s="91"/>
      <c r="H17" s="92"/>
      <c r="I17" s="1"/>
    </row>
    <row r="18" spans="1:9" x14ac:dyDescent="0.25">
      <c r="A18" s="1"/>
      <c r="B18" s="93" t="s">
        <v>122</v>
      </c>
      <c r="C18" s="94"/>
      <c r="D18" s="95"/>
      <c r="E18" s="11">
        <v>228327.53200426046</v>
      </c>
      <c r="F18" s="22" t="s">
        <v>3</v>
      </c>
      <c r="G18" s="14"/>
      <c r="H18" s="28"/>
      <c r="I18" s="1"/>
    </row>
    <row r="19" spans="1:9" x14ac:dyDescent="0.25">
      <c r="A19" s="1"/>
      <c r="B19" s="87" t="s">
        <v>115</v>
      </c>
      <c r="C19" s="88"/>
      <c r="D19" s="89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7" t="s">
        <v>126</v>
      </c>
      <c r="C20" s="88"/>
      <c r="D20" s="89"/>
      <c r="E20" s="11">
        <f>E18/E19</f>
        <v>57081.883001065115</v>
      </c>
      <c r="F20" s="22" t="s">
        <v>3</v>
      </c>
      <c r="G20" s="14"/>
      <c r="H20" s="28"/>
      <c r="I20" s="1"/>
    </row>
    <row r="21" spans="1:9" x14ac:dyDescent="0.25">
      <c r="A21" s="1"/>
      <c r="B21" s="90" t="s">
        <v>131</v>
      </c>
      <c r="C21" s="91"/>
      <c r="D21" s="91"/>
      <c r="E21" s="91"/>
      <c r="F21" s="92"/>
      <c r="G21" s="20">
        <f>E20</f>
        <v>57081.883001065115</v>
      </c>
      <c r="H21" s="21" t="s">
        <v>3</v>
      </c>
      <c r="I21" s="1"/>
    </row>
    <row r="22" spans="1:9" x14ac:dyDescent="0.25">
      <c r="A22" s="1"/>
      <c r="B22" s="90" t="s">
        <v>127</v>
      </c>
      <c r="C22" s="91"/>
      <c r="D22" s="91"/>
      <c r="E22" s="91"/>
      <c r="F22" s="92"/>
      <c r="G22" s="20">
        <f>G21*(1+Prisudvikling2018)*(1+Prisudvikling2019)^4</f>
        <v>62107.73600096428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21:F21"/>
    <mergeCell ref="B22:F22"/>
    <mergeCell ref="B17:H17"/>
    <mergeCell ref="B18:D18"/>
    <mergeCell ref="B19:D19"/>
    <mergeCell ref="B20:D20"/>
    <mergeCell ref="B10:D10"/>
    <mergeCell ref="B11:D11"/>
    <mergeCell ref="B12:F12"/>
    <mergeCell ref="B13:F13"/>
    <mergeCell ref="B3:H4"/>
    <mergeCell ref="B8:H8"/>
    <mergeCell ref="B9:D9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2018-08-27T13:04:55Z</dcterms:modified>
</cp:coreProperties>
</file>