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<sst xmlns="http://schemas.openxmlformats.org/spreadsheetml/2006/main" count="363" uniqueCount="160">
  <si>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</si>
  <si>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</si>
  <si>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</si>
  <si>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</si>
  <si>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</si>
  <si>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</si>
  <si>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</si>
  <si>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</si>
  <si>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</si>
  <si>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</si>
  <si>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</si>
  <si>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</si>
  <si>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</si>
  <si>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</si>
  <si>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</si>
  <si>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</si>
  <si>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</si>
  <si>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</si>
  <si>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</si>
  <si>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</si>
  <si>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</si>
  <si>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</si>
  <si>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</si>
  <si>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</si>
  <si>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</si>
  <si>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</si>
  <si>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</si>
  <si>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</si>
  <si>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</si>
  <si>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</si>
  <si>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</si>
  <si>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</si>
  <si>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</si>
  <si>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</si>
  <si>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</si>
  <si>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</si>
  <si>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</si>
  <si>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</si>
  <si>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</si>
  <si>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</si>
  <si>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</si>
  <si>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</si>
  <si>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</si>
  <si>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</si>
  <si>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</si>
  <si>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</si>
  <si>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</si>
  <si>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</si>
  <si>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</si>
  <si>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</si>
  <si>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</si>
  <si>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</si>
  <si>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</si>
  <si>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</si>
  <si>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</si>
  <si>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</si>
  <si>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</si>
  <si>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</si>
  <si>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</si>
  <si>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</si>
  <si>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</si>
  <si>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</si>
  <si>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</si>
  <si>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</si>
  <si>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</si>
  <si>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</si>
  <si>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</si>
  <si>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</si>
  <si>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</si>
  <si>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</si>
  <si>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</si>
  <si>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</si>
  <si>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</si>
  <si>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</si>
  <si>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</si>
  <si>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</si>
  <si>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</si>
  <si>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</si>
  <si>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</si>
  <si>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</si>
  <si>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</si>
  <si>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</si>
  <si>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</si>
  <si>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</si>
  <si>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</si>
  <si>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</si>
  <si>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</si>
  <si>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</si>
  <si>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</si>
  <si>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</si>
  <si>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</si>
  <si>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</si>
  <si>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</si>
  <si>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</si>
  <si>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</si>
  <si>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</si>
  <si>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</si>
  <si>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</si>
  <si>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</si>
  <si>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</si>
  <si>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</si>
  <si>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</si>
  <si>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</si>
  <si>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</si>
  <si>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</si>
  <si>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</si>
  <si>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</si>
  <si>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</si>
  <si>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</si>
  <si>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</si>
  <si>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</si>
  <si>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</si>
  <si>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</si>
  <si>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</si>
  <si>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</si>
  <si>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</si>
  <si>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</si>
  <si>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</si>
  <si>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</si>
  <si>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</si>
  <si>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</si>
  <si>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</si>
  <si>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</si>
  <si>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</si>
  <si>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</si>
  <si>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</si>
  <si>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</si>
  <si>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</si>
  <si>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</si>
  <si>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</si>
  <si>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</si>
  <si>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</si>
  <si>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</si>
  <si>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</si>
  <si>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</si>
  <si>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</si>
  <si>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</si>
  <si>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</si>
  <si>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</si>
  <si>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</si>
  <si>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</si>
  <si>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</si>
  <si>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</si>
  <si>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</si>
  <si>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</si>
  <si>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</si>
  <si>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</si>
  <si>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</si>
  <si>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</si>
  <si>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</si>
  <si>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Selskabsskatter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</si>
  <si>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</si>
  <si>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</si>
  <si>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</si>
  <si>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</si>
  <si>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Udvidelse af forsyningsområdet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</si>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</sst>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70" t="s">
        <v>103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32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31</v>
      </c>
      <c r="D14" s="77" t="s">
        <v>96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94</v>
      </c>
      <c r="D15" s="77" t="s">
        <v>97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95</v>
      </c>
      <c r="D16" s="77" t="s">
        <v>132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71" t="s">
        <v>98</v>
      </c>
      <c r="E17" s="72"/>
      <c r="F17" s="72"/>
      <c r="G17" s="73"/>
      <c r="H17" s="1"/>
      <c r="I17" s="1"/>
    </row>
    <row r="18" spans="1:9" x14ac:dyDescent="0.25">
      <c r="A18" s="1"/>
      <c r="B18" s="1"/>
      <c r="C18" s="6" t="s">
        <v>8</v>
      </c>
      <c r="D18" s="71" t="s">
        <v>100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9</v>
      </c>
      <c r="D19" s="71" t="s">
        <v>99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10</v>
      </c>
      <c r="D20" s="74" t="s">
        <v>129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11</v>
      </c>
      <c r="D21" s="66" t="s">
        <v>101</v>
      </c>
      <c r="E21" s="67"/>
      <c r="F21" s="67"/>
      <c r="G21" s="68"/>
      <c r="H21" s="1"/>
      <c r="I21" s="1"/>
    </row>
    <row r="22" spans="1:9" x14ac:dyDescent="0.25">
      <c r="A22" s="1"/>
      <c r="B22" s="1"/>
      <c r="C22" s="6" t="s">
        <v>12</v>
      </c>
      <c r="D22" s="66" t="s">
        <v>130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13</v>
      </c>
      <c r="D23" s="66" t="s">
        <v>104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25</v>
      </c>
      <c r="D24" s="83" t="s">
        <v>28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0" t="s">
        <v>102</v>
      </c>
      <c r="E25" s="81"/>
      <c r="F25" s="81"/>
      <c r="G25" s="82"/>
      <c r="H25" s="1"/>
      <c r="I25" s="1"/>
    </row>
    <row r="26" spans="1:9" x14ac:dyDescent="0.25">
      <c r="A26" s="1"/>
      <c r="B26" s="1"/>
      <c r="C26" s="6" t="s">
        <v>30</v>
      </c>
      <c r="D26" s="80" t="s">
        <v>65</v>
      </c>
      <c r="E26" s="81"/>
      <c r="F26" s="81"/>
      <c r="G26" s="82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-1723405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-1393246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-330159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-165079.5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105</v>
      </c>
      <c r="C9" s="93"/>
      <c r="D9" s="94"/>
      <c r="E9" s="11">
        <v>3331079.6330000004</v>
      </c>
      <c r="F9" s="22" t="s">
        <v>3</v>
      </c>
      <c r="G9" s="19"/>
      <c r="H9" s="27"/>
      <c r="I9" s="1"/>
    </row>
    <row r="10" spans="1:9" x14ac:dyDescent="0.25">
      <c r="A10" s="1"/>
      <c r="B10" s="92" t="s">
        <v>106</v>
      </c>
      <c r="C10" s="93"/>
      <c r="D10" s="94"/>
      <c r="E10" s="11">
        <v>4147200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113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107</v>
      </c>
      <c r="C12" s="99"/>
      <c r="D12" s="100"/>
      <c r="E12" s="17">
        <f>E9-(E10-E11)</f>
        <v>-816120.36699999962</v>
      </c>
      <c r="F12" s="25" t="s">
        <v>3</v>
      </c>
      <c r="G12" s="17">
        <f>E12</f>
        <v>-816120.36699999962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5" t="s">
        <v>114</v>
      </c>
      <c r="C18" s="96"/>
      <c r="D18" s="97"/>
      <c r="E18" s="11">
        <f>IF(E12&lt;0,E12,0)</f>
        <v>-816120.36699999962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115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116</v>
      </c>
      <c r="C20" s="96"/>
      <c r="D20" s="97"/>
      <c r="E20" s="11">
        <f>E18/E19</f>
        <v>-204030.09174999991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118</v>
      </c>
      <c r="C21" s="90"/>
      <c r="D21" s="90"/>
      <c r="E21" s="90"/>
      <c r="F21" s="91"/>
      <c r="G21" s="20">
        <f>E20</f>
        <v>-204030.09174999991</v>
      </c>
      <c r="H21" s="21" t="s">
        <v>3</v>
      </c>
      <c r="I21" s="1"/>
    </row>
    <row r="22" spans="1:9" x14ac:dyDescent="0.25">
      <c r="A22" s="1"/>
      <c r="B22" s="89" t="s">
        <v>119</v>
      </c>
      <c r="C22" s="90"/>
      <c r="D22" s="90"/>
      <c r="E22" s="90"/>
      <c r="F22" s="91"/>
      <c r="G22" s="20">
        <f>G21*(1+Prisudvikling2019)^4</f>
        <v>-218176.12005982199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142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151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9" t="s">
        <v>143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93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63" t="s">
        <v>155</v>
      </c>
      <c r="C11" s="64"/>
      <c r="D11" s="58">
        <v>0</v>
      </c>
      <c r="E11" s="22" t="s">
        <v>3</v>
      </c>
      <c r="F11" s="11">
        <v>9261</v>
      </c>
      <c r="G11" s="22" t="s">
        <v>3</v>
      </c>
      <c r="H11" s="1"/>
    </row>
    <row r="12" spans="1:8" x14ac:dyDescent="0.25">
      <c r="A12" s="1"/>
      <c r="B12" s="38" t="s">
        <v>146</v>
      </c>
      <c r="C12" s="40"/>
      <c r="D12" s="20">
        <f>SUM(D10:D11)</f>
        <v>0</v>
      </c>
      <c r="E12" s="21" t="s">
        <v>3</v>
      </c>
      <c r="F12" s="20">
        <f>SUM(F10:F11)</f>
        <v>9261</v>
      </c>
      <c r="G12" s="21" t="s">
        <v>3</v>
      </c>
      <c r="H12" s="1"/>
    </row>
    <row r="13" spans="1:8" x14ac:dyDescent="0.25">
      <c r="A13" s="1"/>
      <c r="B13" s="38" t="s">
        <v>147</v>
      </c>
      <c r="C13" s="40"/>
      <c r="D13" s="20">
        <f>D12*(1+Prisudvikling2019)</f>
        <v>0</v>
      </c>
      <c r="E13" s="21" t="s">
        <v>3</v>
      </c>
      <c r="F13" s="20">
        <f>F12*(1+Prisudvikling2019)</f>
        <v>9417.5108999999993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158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3560206.9599122107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94308.116925000009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9417.5108999999993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45826.463286335078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-61462.665879675282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3553988.2682188707</v>
      </c>
      <c r="D15" s="18" t="s">
        <v>3</v>
      </c>
      <c r="E15" s="17">
        <f>C15</f>
        <v>3553988.2682188707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2088010.1524278496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2088010.1524278496</v>
      </c>
      <c r="D23" s="18" t="s">
        <v>3</v>
      </c>
      <c r="E23" s="17">
        <f>C23</f>
        <v>2088010.1524278496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9923.0507955681951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9923.0507955681951</v>
      </c>
      <c r="D28" s="18" t="s">
        <v>3</v>
      </c>
      <c r="E28" s="17">
        <f>C28</f>
        <v>9923.0507955681951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-165079.5</v>
      </c>
      <c r="D30" s="18" t="s">
        <v>3</v>
      </c>
      <c r="E30" s="17">
        <f>C30</f>
        <v>-165079.5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5486841.9714422887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3553988.2682188707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94327.214318677332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9413.8634980284278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45627.959861801028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-61193.475877371427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3538422.7522033001</v>
      </c>
      <c r="D14" s="18" t="s">
        <v>3</v>
      </c>
      <c r="E14" s="17">
        <f>C14</f>
        <v>3538422.7522033001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2123297.5240038801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2123297.5240038801</v>
      </c>
      <c r="D22" s="18" t="s">
        <v>3</v>
      </c>
      <c r="E22" s="17">
        <f>C22</f>
        <v>2123297.5240038801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-165079.5</v>
      </c>
      <c r="D24" s="18" t="s">
        <v>3</v>
      </c>
      <c r="E24" s="17">
        <f>C24</f>
        <v>-165079.5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5496640.7762071807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3538422.7522033001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32354.683070515228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60346.138656127478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-61729.100756809028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3569394.4731731336</v>
      </c>
      <c r="D13" s="18" t="s">
        <v>3</v>
      </c>
      <c r="E13" s="17">
        <f>C13</f>
        <v>3569394.4731731336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2159181.2521595452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2159181.2521595452</v>
      </c>
      <c r="D21" s="18" t="s">
        <v>3</v>
      </c>
      <c r="E21" s="17">
        <f>C21</f>
        <v>2159181.2521595452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-37186.396775689442</v>
      </c>
      <c r="D23" s="18" t="s">
        <v>3</v>
      </c>
      <c r="E23" s="17">
        <f>C23</f>
        <v>-37186.396775689442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150542.3173436803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-218176.12005982199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-67633.802716141683</v>
      </c>
      <c r="D27" s="36" t="s">
        <v>3</v>
      </c>
      <c r="E27" s="17">
        <f>C27</f>
        <v>-67633.802716141683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5623755.5258408487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3569394.4731731336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60322.766596625952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-61705.193076085918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3568012.0466936738</v>
      </c>
      <c r="D12" s="18" t="s">
        <v>3</v>
      </c>
      <c r="E12" s="17">
        <f>C12</f>
        <v>3568012.0466936738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2195671.4153210414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2195671.4153210414</v>
      </c>
      <c r="D20" s="18" t="s">
        <v>3</v>
      </c>
      <c r="E20" s="17">
        <f>C20</f>
        <v>2195671.4153210414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-37814.846881198588</v>
      </c>
      <c r="D22" s="18" t="s">
        <v>3</v>
      </c>
      <c r="E22" s="17">
        <f>C22</f>
        <v>-37814.846881198588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153086.48250678848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-221863.29648883297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-68776.813982044492</v>
      </c>
      <c r="D26" s="36" t="s">
        <v>3</v>
      </c>
      <c r="E26" s="17">
        <f>C26</f>
        <v>-68776.813982044492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5657091.8011514721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5345948.6422122112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94308.116925000009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1785741.6823000002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3560206.9599122107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138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1750325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1793225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3543550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1750324.8878093599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1823993.33472996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3574318.2225393197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-0.11219064006581903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30768.334729959955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30768.22253931989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32354.683070515228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133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157</v>
      </c>
      <c r="C10" s="46"/>
      <c r="D10" s="47"/>
      <c r="E10" s="11">
        <v>1713481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3443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17632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284629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2019185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2088010.1524278496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124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33</v>
      </c>
      <c r="C9" s="93"/>
      <c r="D9" s="94"/>
      <c r="E9" s="11">
        <v>-136708.86666666667</v>
      </c>
      <c r="F9" s="22" t="s">
        <v>3</v>
      </c>
      <c r="G9" s="19"/>
      <c r="H9" s="27"/>
      <c r="I9" s="1"/>
    </row>
    <row r="10" spans="1:9" x14ac:dyDescent="0.25">
      <c r="A10" s="1"/>
      <c r="B10" s="95" t="s">
        <v>115</v>
      </c>
      <c r="C10" s="96"/>
      <c r="D10" s="9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5" t="s">
        <v>125</v>
      </c>
      <c r="C11" s="96"/>
      <c r="D11" s="97"/>
      <c r="E11" s="11">
        <f>E9/E10</f>
        <v>-34177.216666666667</v>
      </c>
      <c r="F11" s="22" t="s">
        <v>3</v>
      </c>
      <c r="G11" s="14"/>
      <c r="H11" s="28"/>
      <c r="I11" s="1"/>
    </row>
    <row r="12" spans="1:9" x14ac:dyDescent="0.25">
      <c r="A12" s="1"/>
      <c r="B12" s="89" t="s">
        <v>131</v>
      </c>
      <c r="C12" s="90"/>
      <c r="D12" s="90"/>
      <c r="E12" s="90"/>
      <c r="F12" s="91"/>
      <c r="G12" s="20">
        <f>E11</f>
        <v>-34177.216666666667</v>
      </c>
      <c r="H12" s="21" t="s">
        <v>3</v>
      </c>
      <c r="I12" s="1"/>
    </row>
    <row r="13" spans="1:9" x14ac:dyDescent="0.25">
      <c r="A13" s="1"/>
      <c r="B13" s="89" t="s">
        <v>127</v>
      </c>
      <c r="C13" s="90"/>
      <c r="D13" s="90"/>
      <c r="E13" s="90"/>
      <c r="F13" s="91"/>
      <c r="G13" s="20">
        <f>G12*(1+Prisudvikling2018)*(1+Prisudvikling2019)^4</f>
        <v>-37186.396775689442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122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2" t="s">
        <v>122</v>
      </c>
      <c r="C18" s="93"/>
      <c r="D18" s="94"/>
      <c r="E18" s="11">
        <v>553440.81099254731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115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126</v>
      </c>
      <c r="C20" s="96"/>
      <c r="D20" s="97"/>
      <c r="E20" s="11">
        <f>E18/E19</f>
        <v>138360.20274813683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131</v>
      </c>
      <c r="C21" s="90"/>
      <c r="D21" s="90"/>
      <c r="E21" s="90"/>
      <c r="F21" s="91"/>
      <c r="G21" s="20">
        <f>E20</f>
        <v>138360.20274813683</v>
      </c>
      <c r="H21" s="21" t="s">
        <v>3</v>
      </c>
      <c r="I21" s="1"/>
    </row>
    <row r="22" spans="1:9" x14ac:dyDescent="0.25">
      <c r="A22" s="1"/>
      <c r="B22" s="89" t="s">
        <v>127</v>
      </c>
      <c r="C22" s="90"/>
      <c r="D22" s="90"/>
      <c r="E22" s="90"/>
      <c r="F22" s="91"/>
      <c r="G22" s="20">
        <f>G21*(1+Prisudvikling2018)*(1+Prisudvikling2019)^4</f>
        <v>150542.3173436803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2018-08-27T13:01:01Z</dcterms:modified>
</cp:coreProperties>
</file>