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G13" i="10" l="1"/>
  <c r="G12" i="10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E28" i="2" l="1"/>
  <c r="G15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<sst xmlns="http://schemas.openxmlformats.org/spreadsheetml/2006/main" count="364" uniqueCount="161">
  <si>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</si>
  <si>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</si>
  <si>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</si>
  <si>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</si>
  <si>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</si>
  <si>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</si>
  <si>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</si>
  <si>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</si>
  <si>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</si>
  <si>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</si>
  <si>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</si>
  <si>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</si>
  <si>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</si>
  <si>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</si>
  <si>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</si>
  <si>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</si>
  <si>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</si>
  <si>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</si>
  <si>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</si>
  <si>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</si>
  <si>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</si>
  <si>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</si>
  <si>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</si>
  <si>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</si>
  <si>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</si>
  <si>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</si>
  <si>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</si>
  <si>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</si>
  <si>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</si>
  <si>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</si>
  <si>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</si>
  <si>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</si>
  <si>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</si>
  <si>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</si>
  <si>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</si>
  <si>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</si>
  <si>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</si>
  <si>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</si>
  <si>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</si>
  <si>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</si>
  <si>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</si>
  <si>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</si>
  <si>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</si>
  <si>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</si>
  <si>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</si>
  <si>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</si>
  <si>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</si>
  <si>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</si>
  <si>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</si>
  <si>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</si>
  <si>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</si>
  <si>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</si>
  <si>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</si>
  <si>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</si>
  <si>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</si>
  <si>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</si>
  <si>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</si>
  <si>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</si>
  <si>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</si>
  <si>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</si>
  <si>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</si>
  <si>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</si>
  <si>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</si>
  <si>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</si>
  <si>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</si>
  <si>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</si>
  <si>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</si>
  <si>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</si>
  <si>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</si>
  <si>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</si>
  <si>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</si>
  <si>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</si>
  <si>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</si>
  <si>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</si>
  <si>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</si>
  <si>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</si>
  <si>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</si>
  <si>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</si>
  <si>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</si>
  <si>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</si>
  <si>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</si>
  <si>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</si>
  <si>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</si>
  <si>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</si>
  <si>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</si>
  <si>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</si>
  <si>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</si>
  <si>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</si>
  <si>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</si>
  <si>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</si>
  <si>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</si>
  <si>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</si>
  <si>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</si>
  <si>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</si>
  <si>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</si>
  <si>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</si>
  <si>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</si>
  <si>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</si>
  <si>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</si>
  <si>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</si>
  <si>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</si>
  <si>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</si>
  <si>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</si>
  <si>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</si>
  <si>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</si>
  <si>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</si>
  <si>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</si>
  <si>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</si>
  <si>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</si>
  <si>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</si>
  <si>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</si>
  <si>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</si>
  <si>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</si>
  <si>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</si>
  <si>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</si>
  <si>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</si>
  <si>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</si>
  <si>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</si>
  <si>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</si>
  <si>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</si>
  <si>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</si>
  <si>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</si>
  <si>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</si>
  <si>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</si>
  <si>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</si>
  <si>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</si>
  <si>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</si>
  <si>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</si>
  <si>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</si>
  <si>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</si>
  <si>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</si>
  <si>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</si>
  <si>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</si>
  <si>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</si>
  <si>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</si>
  <si>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</si>
  <si>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</si>
  <si>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</si>
  <si>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</si>
  <si>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</si>
  <si>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</si>
  <si>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</si>
  <si>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</si>
  <si>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</si>
  <si>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</si>
  <si>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</si>
  <si>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</si>
  <si>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</si>
  <si>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</si>
  <si>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</si>
  <si>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</si>
  <si>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</si>
  <si>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</si>
  <si>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</si>
  <si>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</si>
  <si>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</si>
  <si>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Over- eller underdækning i Mjolden Vandværk per 31. december 2013</t>
  </si>
  <si>
    <t>Over- eller underdækning i Rejsby Vandværk per 31. december 2015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</si>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</sst>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-814840</v>
      </c>
      <c r="H9" s="22" t="s">
        <v>3</v>
      </c>
      <c r="I9" s="1"/>
    </row>
    <row r="10" spans="1:9" x14ac:dyDescent="0.25">
      <c r="A10" s="1"/>
      <c r="B10" s="45" t="s">
        <v>156</v>
      </c>
      <c r="C10" s="46"/>
      <c r="D10" s="46"/>
      <c r="E10" s="46"/>
      <c r="F10" s="47"/>
      <c r="G10" s="11">
        <v>-61096</v>
      </c>
      <c r="H10" s="22" t="s">
        <v>3</v>
      </c>
      <c r="I10" s="1"/>
    </row>
    <row r="11" spans="1:9" x14ac:dyDescent="0.25">
      <c r="A11" s="1"/>
      <c r="B11" s="45" t="s">
        <v>157</v>
      </c>
      <c r="C11" s="46"/>
      <c r="D11" s="46"/>
      <c r="E11" s="46"/>
      <c r="F11" s="47"/>
      <c r="G11" s="11">
        <v>-88157</v>
      </c>
      <c r="H11" s="22" t="s">
        <v>3</v>
      </c>
      <c r="I11" s="1"/>
    </row>
    <row r="12" spans="1:9" x14ac:dyDescent="0.25">
      <c r="A12" s="1"/>
      <c r="B12" s="45" t="s">
        <v>55</v>
      </c>
      <c r="C12" s="46"/>
      <c r="D12" s="46"/>
      <c r="E12" s="46"/>
      <c r="F12" s="47"/>
      <c r="G12" s="11">
        <f>-814840+G11+G10+45822</f>
        <v>-918271</v>
      </c>
      <c r="H12" s="22" t="s">
        <v>3</v>
      </c>
      <c r="I12" s="1"/>
    </row>
    <row r="13" spans="1:9" x14ac:dyDescent="0.25">
      <c r="A13" s="1"/>
      <c r="B13" s="51" t="s">
        <v>19</v>
      </c>
      <c r="C13" s="52"/>
      <c r="D13" s="52"/>
      <c r="E13" s="52"/>
      <c r="F13" s="53"/>
      <c r="G13" s="31">
        <f>G9+G10+G11-G12</f>
        <v>-45822</v>
      </c>
      <c r="H13" s="26" t="s">
        <v>3</v>
      </c>
      <c r="I13" s="1"/>
    </row>
    <row r="14" spans="1:9" x14ac:dyDescent="0.25">
      <c r="A14" s="1"/>
      <c r="B14" s="45" t="s">
        <v>18</v>
      </c>
      <c r="C14" s="46"/>
      <c r="D14" s="46"/>
      <c r="E14" s="46"/>
      <c r="F14" s="47"/>
      <c r="G14" s="11">
        <v>0</v>
      </c>
      <c r="H14" s="22" t="s">
        <v>42</v>
      </c>
      <c r="I14" s="1"/>
    </row>
    <row r="15" spans="1:9" x14ac:dyDescent="0.25">
      <c r="A15" s="1"/>
      <c r="B15" s="38" t="s">
        <v>16</v>
      </c>
      <c r="C15" s="39"/>
      <c r="D15" s="39"/>
      <c r="E15" s="39"/>
      <c r="F15" s="40"/>
      <c r="G15" s="20">
        <f>IF(G14 = 0,0,G13/G14)</f>
        <v>0</v>
      </c>
      <c r="H15" s="21" t="s">
        <v>3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  <ignoredErrors>
    <ignoredError sqref="G12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6378232.6700077206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6049580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328652.67000772059</v>
      </c>
      <c r="F12" s="25" t="s">
        <v>3</v>
      </c>
      <c r="G12" s="17">
        <f>E12</f>
        <v>328652.67000772059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85546875" style="2" customWidth="1"/>
    <col min="3" max="3" width="10" style="2" customWidth="1"/>
    <col min="4" max="4" width="15.5703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159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155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160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4545231.4201444648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57724.439035834701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-78250.249606065103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4524705.6095742341</v>
      </c>
      <c r="D15" s="18" t="s">
        <v>3</v>
      </c>
      <c r="E15" s="17">
        <f>C15</f>
        <v>4524705.6095742341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153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omk.'!E15</f>
        <v>2605525.5345516196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2605525.5345516196</v>
      </c>
      <c r="D23" s="18" t="s">
        <v>3</v>
      </c>
      <c r="E23" s="17">
        <f>C23</f>
        <v>2605525.5345516196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12233.082078352558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12233.082078352558</v>
      </c>
      <c r="D28" s="18" t="s">
        <v>3</v>
      </c>
      <c r="E28" s="17">
        <f>C28</f>
        <v>12233.082078352558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underdæk'!G15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7142464.2262042062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4524705.6095742341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57463.761241592772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-77896.879303869064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4504272.4915119577</v>
      </c>
      <c r="D14" s="18" t="s">
        <v>3</v>
      </c>
      <c r="E14" s="17">
        <f>C14</f>
        <v>4504272.4915119577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153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omk.'!E15*(1+Prisudvikling2019)</f>
        <v>2649558.9160855417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2649558.9160855417</v>
      </c>
      <c r="D22" s="18" t="s">
        <v>3</v>
      </c>
      <c r="E22" s="17">
        <f>C22</f>
        <v>2649558.9160855417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underdæk'!G14&gt;1,'Fane 7. Hist. over el. underdæk'!G15,0)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7153831.407597499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4504272.4915119577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239293.96250264571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80166.273072846787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-82003.456360486656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4741729.2707269639</v>
      </c>
      <c r="D13" s="18" t="s">
        <v>3</v>
      </c>
      <c r="E13" s="17">
        <f>C13</f>
        <v>4741729.2707269639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153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omk.'!E15*(1+Prisudvikling2019)^2</f>
        <v>2694336.4617673871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2694336.4617673871</v>
      </c>
      <c r="D21" s="18" t="s">
        <v>3</v>
      </c>
      <c r="E21" s="17">
        <f>C21</f>
        <v>2694336.4617673871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234485.23379775227</v>
      </c>
      <c r="D23" s="18" t="s">
        <v>3</v>
      </c>
      <c r="E23" s="17">
        <f>C23</f>
        <v>234485.23379775227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0</v>
      </c>
      <c r="D27" s="36" t="s">
        <v>3</v>
      </c>
      <c r="E27" s="17">
        <f>C27</f>
        <v>0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7670550.9662921028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4741729.2707269639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80135.224675285688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-81971.696421838249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4739892.7989804111</v>
      </c>
      <c r="D12" s="18" t="s">
        <v>3</v>
      </c>
      <c r="E12" s="17">
        <f>C12</f>
        <v>4739892.7989804111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153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omk.'!E15*(1+Prisudvikling2019)^3</f>
        <v>2739870.7479712553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2739870.7479712553</v>
      </c>
      <c r="D20" s="18" t="s">
        <v>3</v>
      </c>
      <c r="E20" s="17">
        <f>C20</f>
        <v>2739870.7479712553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238448.03424893427</v>
      </c>
      <c r="D22" s="18" t="s">
        <v>3</v>
      </c>
      <c r="E22" s="17">
        <f>C22</f>
        <v>238448.03424893427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0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158</v>
      </c>
      <c r="C26" s="55">
        <f>SUM(C24:C25)</f>
        <v>0</v>
      </c>
      <c r="D26" s="36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7718211.5812006006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7314916.6932536894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2769685.2731092251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4545231.4201444648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1778566.1168237501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2866172.817487298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4644738.9343110481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1778566.1168237501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3093733.3803446312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4872299.4971683808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227560.56285733311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227560.56285733311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239293.96250264571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154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2342874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9761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3448</v>
      </c>
      <c r="F12" s="22" t="s">
        <v>3</v>
      </c>
      <c r="G12" s="1"/>
      <c r="H12" s="1"/>
    </row>
    <row r="13" spans="1:8" x14ac:dyDescent="0.25">
      <c r="A13" s="1"/>
      <c r="B13" s="41" t="s">
        <v>152</v>
      </c>
      <c r="C13" s="46"/>
      <c r="D13" s="47"/>
      <c r="E13" s="11">
        <v>163559</v>
      </c>
      <c r="F13" s="22" t="s">
        <v>3</v>
      </c>
      <c r="G13" s="1"/>
      <c r="H13" s="1"/>
    </row>
    <row r="14" spans="1:8" x14ac:dyDescent="0.25">
      <c r="A14" s="1"/>
      <c r="B14" s="38" t="s">
        <v>136</v>
      </c>
      <c r="C14" s="39"/>
      <c r="D14" s="40"/>
      <c r="E14" s="20">
        <f>SUM(E10:E13)</f>
        <v>2519642</v>
      </c>
      <c r="F14" s="21" t="s">
        <v>3</v>
      </c>
      <c r="G14" s="1"/>
      <c r="H14" s="1"/>
    </row>
    <row r="15" spans="1:8" x14ac:dyDescent="0.25">
      <c r="A15" s="1"/>
      <c r="B15" s="38" t="s">
        <v>137</v>
      </c>
      <c r="C15" s="39"/>
      <c r="D15" s="40"/>
      <c r="E15" s="20">
        <f>E14*(1+Prisudvikling2019)^2</f>
        <v>2605525.5345516196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862041.32000000007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215510.33000000002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215510.33000000002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234485.23379775227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2018-08-27T13:07:59Z</dcterms:modified>
</cp:coreProperties>
</file>