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5" i="19"/>
  <c r="E16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<sst xmlns="http://schemas.openxmlformats.org/spreadsheetml/2006/main" count="362" uniqueCount="160">
  <si>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</si>
  <si>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</si>
  <si>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</si>
  <si>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</si>
  <si>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</si>
  <si>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</si>
  <si>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</si>
  <si>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</si>
  <si>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</si>
  <si>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</si>
  <si>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</si>
  <si>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</si>
  <si>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</si>
  <si>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</si>
  <si>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</si>
  <si>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</si>
  <si>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</si>
  <si>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</si>
  <si>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</si>
  <si>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</si>
  <si>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</si>
  <si>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</si>
  <si>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</si>
  <si>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</si>
  <si>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</si>
  <si>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</si>
  <si>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</si>
  <si>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</si>
  <si>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</si>
  <si>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</si>
  <si>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</si>
  <si>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</si>
  <si>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</si>
  <si>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</si>
  <si>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</si>
  <si>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</si>
  <si>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</si>
  <si>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</si>
  <si>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</si>
  <si>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</si>
  <si>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</si>
  <si>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</si>
  <si>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</si>
  <si>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</si>
  <si>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</si>
  <si>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</si>
  <si>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</si>
  <si>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</si>
  <si>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</si>
  <si>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</si>
  <si>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</si>
  <si>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</si>
  <si>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</si>
  <si>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</si>
  <si>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</si>
  <si>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</si>
  <si>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</si>
  <si>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</si>
  <si>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</si>
  <si>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</si>
  <si>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</si>
  <si>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</si>
  <si>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</si>
  <si>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</si>
  <si>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</si>
  <si>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</si>
  <si>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</si>
  <si>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</si>
  <si>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</si>
  <si>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</si>
  <si>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</si>
  <si>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</si>
  <si>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</si>
  <si>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</si>
  <si>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</si>
  <si>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</si>
  <si>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</si>
  <si>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</si>
  <si>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</si>
  <si>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</si>
  <si>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</si>
  <si>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</si>
  <si>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</si>
  <si>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</si>
  <si>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</si>
  <si>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</si>
  <si>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</si>
  <si>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</si>
  <si>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</si>
  <si>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</si>
  <si>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</si>
  <si>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</si>
  <si>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</si>
  <si>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</si>
  <si>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</si>
  <si>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</si>
  <si>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</si>
  <si>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</si>
  <si>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</si>
  <si>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</si>
  <si>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</si>
  <si>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</si>
  <si>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</si>
  <si>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</si>
  <si>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</si>
  <si>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</si>
  <si>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</si>
  <si>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</si>
  <si>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</si>
  <si>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</si>
  <si>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</si>
  <si>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</si>
  <si>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</si>
  <si>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</si>
  <si>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</si>
  <si>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</si>
  <si>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</si>
  <si>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</si>
  <si>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</si>
  <si>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</si>
  <si>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</si>
  <si>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</si>
  <si>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</si>
  <si>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</si>
  <si>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</si>
  <si>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</si>
  <si>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</si>
  <si>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</si>
  <si>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</si>
  <si>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</si>
  <si>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</si>
  <si>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</si>
  <si>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</si>
  <si>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</si>
  <si>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</si>
  <si>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</si>
  <si>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</si>
  <si>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</si>
  <si>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</si>
  <si>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</si>
  <si>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</si>
  <si>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</si>
  <si>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</si>
  <si>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</si>
  <si>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</si>
  <si>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</si>
  <si>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</si>
  <si>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</si>
  <si>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</si>
  <si>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</si>
  <si>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</si>
  <si>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Køb af ydelser og produkter fra andre vandselskaber reguleret af vandsektorloven</t>
  </si>
  <si>
    <t>Skatter og afgifter</t>
  </si>
  <si>
    <t>Selskabsskatter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</si>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</sst>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3" t="s">
        <v>32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31</v>
      </c>
      <c r="D14" s="63" t="s">
        <v>96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94</v>
      </c>
      <c r="D15" s="63" t="s">
        <v>97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95</v>
      </c>
      <c r="D16" s="63" t="s">
        <v>132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9" t="s">
        <v>28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29</v>
      </c>
      <c r="D25" s="66" t="s">
        <v>102</v>
      </c>
      <c r="E25" s="67"/>
      <c r="F25" s="67"/>
      <c r="G25" s="68"/>
      <c r="H25" s="1"/>
      <c r="I25" s="1"/>
    </row>
    <row r="26" spans="1:9" x14ac:dyDescent="0.25">
      <c r="A26" s="1"/>
      <c r="B26" s="1"/>
      <c r="C26" s="6" t="s">
        <v>30</v>
      </c>
      <c r="D26" s="66" t="s">
        <v>65</v>
      </c>
      <c r="E26" s="67"/>
      <c r="F26" s="67"/>
      <c r="G26" s="68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-690653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-690653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0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0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112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105</v>
      </c>
      <c r="C9" s="91"/>
      <c r="D9" s="92"/>
      <c r="E9" s="11">
        <v>10581551.797666667</v>
      </c>
      <c r="F9" s="22" t="s">
        <v>3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9692643.6699999999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113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888908.1276666671</v>
      </c>
      <c r="F12" s="25" t="s">
        <v>3</v>
      </c>
      <c r="G12" s="17">
        <f>E12</f>
        <v>888908.1276666671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117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3" t="s">
        <v>114</v>
      </c>
      <c r="C18" s="94"/>
      <c r="D18" s="95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116</v>
      </c>
      <c r="C20" s="94"/>
      <c r="D20" s="95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118</v>
      </c>
      <c r="C21" s="88"/>
      <c r="D21" s="88"/>
      <c r="E21" s="88"/>
      <c r="F21" s="89"/>
      <c r="G21" s="20">
        <f>E20</f>
        <v>0</v>
      </c>
      <c r="H21" s="21" t="s">
        <v>3</v>
      </c>
      <c r="I21" s="1"/>
    </row>
    <row r="22" spans="1:9" x14ac:dyDescent="0.25">
      <c r="A22" s="1"/>
      <c r="B22" s="87" t="s">
        <v>119</v>
      </c>
      <c r="C22" s="88"/>
      <c r="D22" s="88"/>
      <c r="E22" s="88"/>
      <c r="F22" s="89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42578125" style="2" customWidth="1"/>
    <col min="3" max="3" width="10" style="2" customWidth="1"/>
    <col min="4" max="4" width="16.1406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142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7" t="s">
        <v>143</v>
      </c>
      <c r="C11" s="88"/>
      <c r="D11" s="89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158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156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159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6325071.7542820182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80328.411279381631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-108891.8028145438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6296508.3627468552</v>
      </c>
      <c r="D15" s="18" t="s">
        <v>3</v>
      </c>
      <c r="E15" s="17">
        <f>C15</f>
        <v>6296508.3627468552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154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omk.'!E16</f>
        <v>3765378.787337888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3765378.787337888</v>
      </c>
      <c r="D23" s="18" t="s">
        <v>3</v>
      </c>
      <c r="E23" s="17">
        <f>C23</f>
        <v>3765378.787337888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16615.75007386654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16615.75007386654</v>
      </c>
      <c r="D28" s="18" t="s">
        <v>3</v>
      </c>
      <c r="E28" s="17">
        <f>C28</f>
        <v>16615.75007386654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0</v>
      </c>
      <c r="D30" s="18" t="s">
        <v>3</v>
      </c>
      <c r="E30" s="17">
        <f>C30</f>
        <v>0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10078502.90015861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6296508.3627468552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79965.656206885062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-108400.0583222136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6268073.960631527</v>
      </c>
      <c r="D14" s="18" t="s">
        <v>3</v>
      </c>
      <c r="E14" s="17">
        <f>C14</f>
        <v>6268073.960631527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154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omk.'!E16*(1+Prisudvikling2019)</f>
        <v>3829013.688843898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3829013.688843898</v>
      </c>
      <c r="D22" s="18" t="s">
        <v>3</v>
      </c>
      <c r="E22" s="17">
        <f>C22</f>
        <v>3829013.688843898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0</v>
      </c>
      <c r="D24" s="18" t="s">
        <v>3</v>
      </c>
      <c r="E24" s="17">
        <f>C24</f>
        <v>0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10097087.649475425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6268073.960631527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219457.62325816351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109639.28376773576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-112151.90475017624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6485018.9629072491</v>
      </c>
      <c r="D13" s="18" t="s">
        <v>3</v>
      </c>
      <c r="E13" s="17">
        <f>C13</f>
        <v>6485018.9629072491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154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omk.'!E16*(1+Prisudvikling2019)^2</f>
        <v>3893724.0201853593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3893724.0201853593</v>
      </c>
      <c r="D21" s="18" t="s">
        <v>3</v>
      </c>
      <c r="E21" s="17">
        <f>C21</f>
        <v>3893724.0201853593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-21813.181605221696</v>
      </c>
      <c r="D23" s="18" t="s">
        <v>3</v>
      </c>
      <c r="E23" s="17">
        <f>C23</f>
        <v>-21813.181605221696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210502.38774165217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210502.38774165217</v>
      </c>
      <c r="D27" s="36" t="s">
        <v>3</v>
      </c>
      <c r="E27" s="17">
        <f>C27</f>
        <v>210502.38774165217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10567432.189229038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6485018.9629072491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109596.82047313249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-112108.4683174665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6482507.315062915</v>
      </c>
      <c r="D12" s="18" t="s">
        <v>3</v>
      </c>
      <c r="E12" s="17">
        <f>C12</f>
        <v>6482507.315062915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154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omk.'!E16*(1+Prisudvikling2019)^3</f>
        <v>3959527.9561264915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3959527.9561264915</v>
      </c>
      <c r="D20" s="18" t="s">
        <v>3</v>
      </c>
      <c r="E20" s="17">
        <f>C20</f>
        <v>3959527.9561264915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-22181.824374349941</v>
      </c>
      <c r="D22" s="18" t="s">
        <v>3</v>
      </c>
      <c r="E22" s="17">
        <f>C22</f>
        <v>-22181.824374349941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214059.87809448608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157</v>
      </c>
      <c r="C26" s="55">
        <f>SUM(C24:C25)</f>
        <v>214059.87809448608</v>
      </c>
      <c r="D26" s="36" t="s">
        <v>3</v>
      </c>
      <c r="E26" s="17">
        <f>C26</f>
        <v>214059.87809448608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10633913.324909544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9605078.7244820185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3280006.9701999999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6325071.7542820182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3097808.0721648582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3365884.2418145249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6463692.3139793836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3088185.6442687381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3584203.5367342252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6672389.1810029633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-9622.4278961201198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218319.29491970036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208696.86702358024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219457.62325816351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155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3219914.08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6857</v>
      </c>
      <c r="F11" s="22" t="s">
        <v>3</v>
      </c>
      <c r="G11" s="1"/>
      <c r="H11" s="1"/>
    </row>
    <row r="12" spans="1:8" ht="26.25" x14ac:dyDescent="0.25">
      <c r="A12" s="1"/>
      <c r="B12" s="41" t="s">
        <v>151</v>
      </c>
      <c r="C12" s="46"/>
      <c r="D12" s="47"/>
      <c r="E12" s="11">
        <v>129287</v>
      </c>
      <c r="F12" s="22" t="s">
        <v>3</v>
      </c>
      <c r="G12" s="1"/>
      <c r="H12" s="1"/>
    </row>
    <row r="13" spans="1:8" x14ac:dyDescent="0.25">
      <c r="A13" s="1"/>
      <c r="B13" s="41" t="s">
        <v>152</v>
      </c>
      <c r="C13" s="46"/>
      <c r="D13" s="47"/>
      <c r="E13" s="11">
        <v>53730</v>
      </c>
      <c r="F13" s="22" t="s">
        <v>3</v>
      </c>
      <c r="G13" s="1"/>
      <c r="H13" s="1"/>
    </row>
    <row r="14" spans="1:8" x14ac:dyDescent="0.25">
      <c r="A14" s="1"/>
      <c r="B14" s="41" t="s">
        <v>153</v>
      </c>
      <c r="C14" s="46"/>
      <c r="D14" s="47"/>
      <c r="E14" s="11">
        <v>231476</v>
      </c>
      <c r="F14" s="22" t="s">
        <v>3</v>
      </c>
      <c r="G14" s="1"/>
      <c r="H14" s="1"/>
    </row>
    <row r="15" spans="1:8" x14ac:dyDescent="0.25">
      <c r="A15" s="1"/>
      <c r="B15" s="38" t="s">
        <v>136</v>
      </c>
      <c r="C15" s="39"/>
      <c r="D15" s="40"/>
      <c r="E15" s="20">
        <f>SUM(E10:E14)</f>
        <v>3641264.08</v>
      </c>
      <c r="F15" s="21" t="s">
        <v>3</v>
      </c>
      <c r="G15" s="1"/>
      <c r="H15" s="1"/>
    </row>
    <row r="16" spans="1:8" x14ac:dyDescent="0.25">
      <c r="A16" s="1"/>
      <c r="B16" s="38" t="s">
        <v>137</v>
      </c>
      <c r="C16" s="39"/>
      <c r="D16" s="40"/>
      <c r="E16" s="20">
        <f>E15*(1+Prisudvikling2019)^2</f>
        <v>3765378.787337888</v>
      </c>
      <c r="F16" s="21" t="s">
        <v>3</v>
      </c>
      <c r="G16" s="1"/>
      <c r="H16" s="1"/>
    </row>
    <row r="17" spans="1:8" x14ac:dyDescent="0.25">
      <c r="A17" s="1"/>
      <c r="B17" s="24"/>
      <c r="C17" s="23"/>
      <c r="D17" s="23"/>
      <c r="E17" s="23"/>
      <c r="F17" s="23"/>
      <c r="G17" s="1"/>
      <c r="H17" s="1"/>
    </row>
    <row r="18" spans="1:8" x14ac:dyDescent="0.25">
      <c r="A18" s="1"/>
      <c r="B18" s="23"/>
      <c r="C18" s="23"/>
      <c r="D18" s="23"/>
      <c r="E18" s="23"/>
      <c r="F18" s="23"/>
      <c r="G18" s="1"/>
      <c r="H18" s="1"/>
    </row>
    <row r="19" spans="1:8" x14ac:dyDescent="0.25">
      <c r="A19" s="1"/>
      <c r="B19" s="1"/>
      <c r="C19" s="1"/>
      <c r="D19" s="1"/>
      <c r="E19" s="23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124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33</v>
      </c>
      <c r="C9" s="91"/>
      <c r="D9" s="92"/>
      <c r="E9" s="11">
        <v>-80192.102333333722</v>
      </c>
      <c r="F9" s="22" t="s">
        <v>3</v>
      </c>
      <c r="G9" s="19"/>
      <c r="H9" s="27"/>
      <c r="I9" s="1"/>
    </row>
    <row r="10" spans="1:9" x14ac:dyDescent="0.25">
      <c r="A10" s="1"/>
      <c r="B10" s="93" t="s">
        <v>115</v>
      </c>
      <c r="C10" s="94"/>
      <c r="D10" s="95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3" t="s">
        <v>125</v>
      </c>
      <c r="C11" s="94"/>
      <c r="D11" s="95"/>
      <c r="E11" s="11">
        <f>E9/E10</f>
        <v>-20048.02558333343</v>
      </c>
      <c r="F11" s="22" t="s">
        <v>3</v>
      </c>
      <c r="G11" s="14"/>
      <c r="H11" s="28"/>
      <c r="I11" s="1"/>
    </row>
    <row r="12" spans="1:9" x14ac:dyDescent="0.25">
      <c r="A12" s="1"/>
      <c r="B12" s="87" t="s">
        <v>131</v>
      </c>
      <c r="C12" s="88"/>
      <c r="D12" s="88"/>
      <c r="E12" s="88"/>
      <c r="F12" s="89"/>
      <c r="G12" s="20">
        <f>E11</f>
        <v>-20048.02558333343</v>
      </c>
      <c r="H12" s="21" t="s">
        <v>3</v>
      </c>
      <c r="I12" s="1"/>
    </row>
    <row r="13" spans="1:9" x14ac:dyDescent="0.25">
      <c r="A13" s="1"/>
      <c r="B13" s="87" t="s">
        <v>127</v>
      </c>
      <c r="C13" s="88"/>
      <c r="D13" s="88"/>
      <c r="E13" s="88"/>
      <c r="F13" s="89"/>
      <c r="G13" s="20">
        <f>G12*(1+Prisudvikling2018)*(1+Prisudvikling2019)^4</f>
        <v>-21813.181605221696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122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0" t="s">
        <v>122</v>
      </c>
      <c r="C18" s="91"/>
      <c r="D18" s="92"/>
      <c r="E18" s="11">
        <v>773872.85012786649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126</v>
      </c>
      <c r="C20" s="94"/>
      <c r="D20" s="95"/>
      <c r="E20" s="11">
        <f>E18/E19</f>
        <v>193468.21253196662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131</v>
      </c>
      <c r="C21" s="88"/>
      <c r="D21" s="88"/>
      <c r="E21" s="88"/>
      <c r="F21" s="89"/>
      <c r="G21" s="20">
        <f>E20</f>
        <v>193468.21253196662</v>
      </c>
      <c r="H21" s="21" t="s">
        <v>3</v>
      </c>
      <c r="I21" s="1"/>
    </row>
    <row r="22" spans="1:9" x14ac:dyDescent="0.25">
      <c r="A22" s="1"/>
      <c r="B22" s="87" t="s">
        <v>127</v>
      </c>
      <c r="C22" s="88"/>
      <c r="D22" s="88"/>
      <c r="E22" s="88"/>
      <c r="F22" s="89"/>
      <c r="G22" s="20">
        <f>G21*(1+Prisudvikling2018)*(1+Prisudvikling2019)^4</f>
        <v>210502.38774165217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2018-08-27T13:08:24Z</dcterms:modified>
</cp:coreProperties>
</file>