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1" i="11" l="1"/>
  <c r="E12" i="11"/>
  <c r="E13" i="11"/>
  <c r="E14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7" i="11"/>
  <c r="F17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6" i="11"/>
  <c r="E24" i="15" l="1"/>
  <c r="D12" i="20"/>
  <c r="C10" i="2" s="1"/>
  <c r="C16" i="2" s="1"/>
  <c r="C12" i="15" l="1"/>
  <c r="C12" i="22" s="1"/>
  <c r="C11" i="23" s="1"/>
  <c r="E15" i="11"/>
  <c r="E17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<sst xmlns="http://schemas.openxmlformats.org/spreadsheetml/2006/main" count="335" uniqueCount="147">
  <si>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</si>
  <si>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</si>
  <si>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</si>
  <si>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</si>
  <si>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</si>
  <si>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</si>
  <si>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</si>
  <si>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</si>
  <si>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</si>
  <si>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</si>
  <si>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</si>
  <si>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</si>
  <si>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</si>
  <si>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</si>
  <si>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</si>
  <si>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</si>
  <si>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</si>
  <si>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</si>
  <si>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</si>
  <si>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</si>
  <si>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</si>
  <si>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</si>
  <si>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</si>
  <si>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</si>
  <si>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</si>
  <si>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</si>
  <si>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</si>
  <si>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</si>
  <si>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</si>
  <si>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</si>
  <si>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</si>
  <si>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</si>
  <si>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</si>
  <si>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</si>
  <si>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</si>
  <si>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</si>
  <si>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</si>
  <si>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</si>
  <si>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</si>
  <si>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</si>
  <si>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</si>
  <si>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</si>
  <si>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</si>
  <si>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</si>
  <si>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</si>
  <si>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</si>
  <si>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</si>
  <si>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</si>
  <si>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</si>
  <si>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</si>
  <si>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</si>
  <si>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</si>
  <si>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</si>
  <si>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</si>
  <si>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</si>
  <si>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</si>
  <si>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</si>
  <si>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</si>
  <si>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</si>
  <si>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</si>
  <si>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</si>
  <si>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</si>
  <si>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</si>
  <si>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</si>
  <si>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</si>
  <si>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</si>
  <si>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</si>
  <si>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</si>
  <si>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</si>
  <si>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</si>
  <si>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</si>
  <si>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</si>
  <si>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</si>
  <si>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</si>
  <si>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</si>
  <si>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</si>
  <si>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</si>
  <si>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</si>
  <si>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</si>
  <si>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</si>
  <si>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</si>
  <si>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</si>
  <si>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</si>
  <si>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</si>
  <si>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</si>
  <si>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</si>
  <si>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</si>
  <si>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</si>
  <si>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</si>
  <si>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</si>
  <si>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</si>
  <si>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</si>
  <si>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</si>
  <si>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</si>
  <si>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</si>
  <si>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</si>
  <si>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</si>
  <si>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</si>
  <si>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</si>
  <si>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</si>
  <si>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</si>
  <si>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</si>
  <si>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</si>
  <si>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</si>
  <si>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</si>
  <si>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</si>
  <si>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</si>
  <si>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</si>
  <si>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</si>
  <si>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</si>
  <si>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</si>
  <si>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</si>
  <si>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</si>
  <si>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</si>
  <si>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</si>
  <si>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</si>
  <si>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</si>
  <si>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</si>
  <si>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</si>
  <si>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</si>
  <si>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</si>
  <si>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</si>
  <si>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</si>
  <si>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</si>
  <si>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</si>
  <si>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</si>
  <si>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</si>
  <si>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</si>
  <si>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</si>
  <si>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</si>
  <si>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</si>
  <si>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</si>
  <si>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</si>
  <si>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</si>
  <si>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Rådnetanke, slam, Konstruktioner</t>
  </si>
  <si>
    <t>Ledningsnet ≤ Ø 200 mm</t>
  </si>
  <si>
    <t>Stik</t>
  </si>
  <si>
    <t>Brønde</t>
  </si>
  <si>
    <t>Ø 1200 mm &lt; Ledningsnet ≤ Ø 1600 mm</t>
  </si>
  <si>
    <t>Ingen bortfald eller nedsættelse</t>
  </si>
  <si>
    <t>Spildevandsafgift</t>
  </si>
  <si>
    <t>Køb af ydelser og produkter fra andre vandselskaber reguleret af vandsektorloven</t>
  </si>
  <si>
    <t>Skatter og afgifter</t>
  </si>
  <si>
    <t>Erstatninger</t>
  </si>
  <si>
    <t>Afgift til Forsyningssekretariatet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</si>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</sst>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81739204.435517371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76410910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5328294.4355173707</v>
      </c>
      <c r="F12" s="25" t="s">
        <v>2</v>
      </c>
      <c r="G12" s="17">
        <f>E12</f>
        <v>5328294.4355173707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134</v>
      </c>
      <c r="C10" s="64">
        <v>60</v>
      </c>
      <c r="D10" s="11">
        <v>342642</v>
      </c>
      <c r="E10" s="11">
        <f>D10/C10</f>
        <v>5710.7</v>
      </c>
      <c r="F10" s="11">
        <v>0</v>
      </c>
      <c r="G10" s="11">
        <v>1713</v>
      </c>
      <c r="H10" s="22" t="s">
        <v>2</v>
      </c>
      <c r="I10" s="1"/>
    </row>
    <row r="11" spans="1:9" x14ac:dyDescent="0.25">
      <c r="A11" s="1"/>
      <c r="B11" s="63" t="s">
        <v>135</v>
      </c>
      <c r="C11" s="64">
        <v>75</v>
      </c>
      <c r="D11" s="11">
        <v>1581333</v>
      </c>
      <c r="E11" s="11">
        <f t="shared" ref="E11:E14" si="0">D11/C11</f>
        <v>21084.44</v>
      </c>
      <c r="F11" s="11">
        <v>0</v>
      </c>
      <c r="G11" s="11">
        <v>7907</v>
      </c>
      <c r="H11" s="22" t="s">
        <v>2</v>
      </c>
      <c r="I11" s="1"/>
    </row>
    <row r="12" spans="1:9" x14ac:dyDescent="0.25">
      <c r="A12" s="1"/>
      <c r="B12" s="63" t="s">
        <v>136</v>
      </c>
      <c r="C12" s="64">
        <v>75</v>
      </c>
      <c r="D12" s="11">
        <v>23656</v>
      </c>
      <c r="E12" s="11">
        <f t="shared" si="0"/>
        <v>315.41333333333336</v>
      </c>
      <c r="F12" s="11">
        <v>0</v>
      </c>
      <c r="G12" s="11">
        <v>118</v>
      </c>
      <c r="H12" s="22" t="s">
        <v>2</v>
      </c>
      <c r="I12" s="1"/>
    </row>
    <row r="13" spans="1:9" x14ac:dyDescent="0.25">
      <c r="A13" s="1"/>
      <c r="B13" s="63" t="s">
        <v>137</v>
      </c>
      <c r="C13" s="64">
        <v>75</v>
      </c>
      <c r="D13" s="11">
        <v>793366</v>
      </c>
      <c r="E13" s="11">
        <f t="shared" si="0"/>
        <v>10578.213333333333</v>
      </c>
      <c r="F13" s="11">
        <v>0</v>
      </c>
      <c r="G13" s="11">
        <v>3967</v>
      </c>
      <c r="H13" s="22" t="s">
        <v>2</v>
      </c>
      <c r="I13" s="1"/>
    </row>
    <row r="14" spans="1:9" ht="26.25" x14ac:dyDescent="0.25">
      <c r="A14" s="1"/>
      <c r="B14" s="63" t="s">
        <v>138</v>
      </c>
      <c r="C14" s="64">
        <v>75</v>
      </c>
      <c r="D14" s="11">
        <v>1172969</v>
      </c>
      <c r="E14" s="11">
        <f t="shared" si="0"/>
        <v>15639.586666666666</v>
      </c>
      <c r="F14" s="11">
        <v>0</v>
      </c>
      <c r="G14" s="11">
        <v>5865</v>
      </c>
      <c r="H14" s="22" t="s">
        <v>2</v>
      </c>
      <c r="I14" s="1"/>
    </row>
    <row r="15" spans="1:9" x14ac:dyDescent="0.25">
      <c r="A15" s="1"/>
      <c r="B15" s="63" t="s">
        <v>136</v>
      </c>
      <c r="C15" s="64">
        <v>75</v>
      </c>
      <c r="D15" s="11">
        <v>304618</v>
      </c>
      <c r="E15" s="11">
        <f t="shared" ref="E15:E16" si="1">D15/C15</f>
        <v>4061.5733333333333</v>
      </c>
      <c r="F15" s="11">
        <v>0</v>
      </c>
      <c r="G15" s="11">
        <v>1523</v>
      </c>
      <c r="H15" s="22" t="s">
        <v>2</v>
      </c>
      <c r="I15" s="1"/>
    </row>
    <row r="16" spans="1:9" x14ac:dyDescent="0.25">
      <c r="A16" s="1"/>
      <c r="B16" s="63" t="s">
        <v>137</v>
      </c>
      <c r="C16" s="64">
        <v>75</v>
      </c>
      <c r="D16" s="11">
        <v>339092</v>
      </c>
      <c r="E16" s="11">
        <f t="shared" si="1"/>
        <v>4521.2266666666665</v>
      </c>
      <c r="F16" s="11">
        <v>0</v>
      </c>
      <c r="G16" s="11">
        <v>1695</v>
      </c>
      <c r="H16" s="22" t="s">
        <v>2</v>
      </c>
      <c r="I16" s="1"/>
    </row>
    <row r="17" spans="1:9" x14ac:dyDescent="0.25">
      <c r="A17" s="1"/>
      <c r="B17" s="89" t="s">
        <v>131</v>
      </c>
      <c r="C17" s="90"/>
      <c r="D17" s="91"/>
      <c r="E17" s="20">
        <f>SUM(E10:E16)</f>
        <v>61911.153333333335</v>
      </c>
      <c r="F17" s="20">
        <f>SUM(F10:F16)</f>
        <v>0</v>
      </c>
      <c r="G17" s="20">
        <f>SUM(G10:G16)</f>
        <v>22788</v>
      </c>
      <c r="H17" s="21" t="s">
        <v>2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8:H8"/>
    <mergeCell ref="B17:D1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Anlægsprojekter'!F17</f>
        <v>0</v>
      </c>
      <c r="E10" s="22" t="s">
        <v>2</v>
      </c>
      <c r="F10" s="11">
        <f>SUM('Fane 8. Anlægsprojekter'!E17,'Fane 8. Anlægsprojekter'!G17)</f>
        <v>84699.153333333335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84699.153333333335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86130.569024666664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145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139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146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1.439324298542362E-2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72489882.865164101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86130.569024666664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1270028.5567568887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-1062884.0258874765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-467186.56049022608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-912254.77652281395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71403716.628045142</v>
      </c>
      <c r="D18" s="18" t="s">
        <v>2</v>
      </c>
      <c r="E18" s="17">
        <f>C18</f>
        <v>71403716.628045142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2977687.7751625692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2977687.7751625692</v>
      </c>
      <c r="D26" s="18" t="s">
        <v>2</v>
      </c>
      <c r="E26" s="17">
        <f>C26</f>
        <v>2977687.7751625692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10730.723871698845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10730.723871698845</v>
      </c>
      <c r="D31" s="18" t="s">
        <v>2</v>
      </c>
      <c r="E31" s="17">
        <f>C31</f>
        <v>10730.723871698845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74392135.127079397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71403716.628045142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1206722.8110139628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-1045099.6981247641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-465580.37309526064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-447903.56962675479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70651855.798212335</v>
      </c>
      <c r="D14" s="18" t="s">
        <v>2</v>
      </c>
      <c r="E14" s="17">
        <f>C14</f>
        <v>70651855.798212335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3028010.6985628163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3028010.6985628163</v>
      </c>
      <c r="D22" s="18" t="s">
        <v>2</v>
      </c>
      <c r="E22" s="17">
        <f>C22</f>
        <v>3028010.6985628163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73679866.49677515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70651855.798212335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1194016.3629897884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-1034095.0955158646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-463979.70777255914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-451510.52363585192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69896286.834277853</v>
      </c>
      <c r="D14" s="18" t="s">
        <v>2</v>
      </c>
      <c r="E14" s="17">
        <f>C14</f>
        <v>69896286.834277853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3079184.0793685275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3079184.0793685275</v>
      </c>
      <c r="D22" s="18" t="s">
        <v>2</v>
      </c>
      <c r="E22" s="17">
        <f>C22</f>
        <v>3079184.0793685275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72975470.913646385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69896286.834277853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1181247.2474992955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-1023036.2188437473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-462384.54553723702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-455146.52433737565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69136966.793058798</v>
      </c>
      <c r="D13" s="18" t="s">
        <v>2</v>
      </c>
      <c r="E13" s="17">
        <f>C13</f>
        <v>69136966.793058798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3131222.2903098552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3131222.2903098552</v>
      </c>
      <c r="D21" s="18" t="s">
        <v>2</v>
      </c>
      <c r="E21" s="17">
        <f>C21</f>
        <v>3131222.2903098552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72268189.083368659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74262391.336108789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1772508.4709446812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72489882.865164101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42" t="s">
        <v>140</v>
      </c>
      <c r="C10" s="43"/>
      <c r="D10" s="44"/>
      <c r="E10" s="11">
        <v>1810479</v>
      </c>
      <c r="F10" s="22" t="s">
        <v>2</v>
      </c>
      <c r="G10" s="1"/>
      <c r="H10" s="1"/>
    </row>
    <row r="11" spans="1:8" x14ac:dyDescent="0.25">
      <c r="A11" s="1"/>
      <c r="B11" s="93" t="s">
        <v>144</v>
      </c>
      <c r="C11" s="94"/>
      <c r="D11" s="95"/>
      <c r="E11" s="11">
        <v>43565</v>
      </c>
      <c r="F11" s="22" t="s">
        <v>2</v>
      </c>
      <c r="G11" s="1"/>
      <c r="H11" s="1"/>
    </row>
    <row r="12" spans="1:8" ht="27" customHeight="1" x14ac:dyDescent="0.25">
      <c r="A12" s="1"/>
      <c r="B12" s="96" t="s">
        <v>141</v>
      </c>
      <c r="C12" s="97"/>
      <c r="D12" s="98"/>
      <c r="E12" s="11">
        <v>197883</v>
      </c>
      <c r="F12" s="22" t="s">
        <v>2</v>
      </c>
      <c r="G12" s="1"/>
      <c r="H12" s="1"/>
    </row>
    <row r="13" spans="1:8" x14ac:dyDescent="0.25">
      <c r="A13" s="1"/>
      <c r="B13" s="42" t="s">
        <v>142</v>
      </c>
      <c r="C13" s="43"/>
      <c r="D13" s="44"/>
      <c r="E13" s="11">
        <v>84785</v>
      </c>
      <c r="F13" s="22" t="s">
        <v>2</v>
      </c>
      <c r="G13" s="1"/>
      <c r="H13" s="1"/>
    </row>
    <row r="14" spans="1:8" x14ac:dyDescent="0.25">
      <c r="A14" s="1"/>
      <c r="B14" s="42" t="s">
        <v>143</v>
      </c>
      <c r="C14" s="43"/>
      <c r="D14" s="44"/>
      <c r="E14" s="11">
        <v>742825</v>
      </c>
      <c r="F14" s="22" t="s">
        <v>2</v>
      </c>
      <c r="G14" s="1"/>
      <c r="H14" s="1"/>
    </row>
    <row r="15" spans="1:8" x14ac:dyDescent="0.25">
      <c r="A15" s="1"/>
      <c r="B15" s="89" t="s">
        <v>128</v>
      </c>
      <c r="C15" s="90"/>
      <c r="D15" s="91"/>
      <c r="E15" s="20">
        <f>SUM(E10:E14)</f>
        <v>2879537</v>
      </c>
      <c r="F15" s="21" t="s">
        <v>2</v>
      </c>
      <c r="G15" s="1"/>
      <c r="H15" s="1"/>
    </row>
    <row r="16" spans="1:8" x14ac:dyDescent="0.25">
      <c r="A16" s="1"/>
      <c r="B16" s="89" t="s">
        <v>129</v>
      </c>
      <c r="C16" s="90"/>
      <c r="D16" s="91"/>
      <c r="E16" s="20">
        <f>E15*(1+Prisudvikling2019)^2</f>
        <v>2977687.7751625692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5">
    <mergeCell ref="B3:F4"/>
    <mergeCell ref="B15:D15"/>
    <mergeCell ref="B16:D16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468521.84775633155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23426092.387816578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911957.64720539853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51523030.91555924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6923241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6923241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2018-08-27T13:28:03Z</dcterms:modified>
</cp:coreProperties>
</file>