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4" i="11"/>
  <c r="F14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0" i="22"/>
  <c r="C19" i="23"/>
  <c r="C22" i="23" s="1"/>
  <c r="C20" i="15"/>
  <c r="C23" i="15" s="1"/>
  <c r="C27" i="2" l="1"/>
  <c r="E27" i="2" s="1"/>
  <c r="C23" i="22"/>
  <c r="E23" i="22" s="1"/>
  <c r="E23" i="15"/>
  <c r="E22" i="23"/>
  <c r="G11" i="10"/>
  <c r="E32" i="2" l="1"/>
  <c r="G13" i="10"/>
  <c r="C25" i="15" s="1"/>
  <c r="E13" i="11"/>
  <c r="E25" i="15" l="1"/>
  <c r="D12" i="20"/>
  <c r="C10" i="2" s="1"/>
  <c r="C16" i="2" s="1"/>
  <c r="C12" i="15" l="1"/>
  <c r="C12" i="22" s="1"/>
  <c r="C11" i="23" s="1"/>
  <c r="E12" i="11"/>
  <c r="E14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<sst xmlns="http://schemas.openxmlformats.org/spreadsheetml/2006/main" count="333" uniqueCount="145">
  <si>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</si>
  <si>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</si>
  <si>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</si>
  <si>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</si>
  <si>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</si>
  <si>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</si>
  <si>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</si>
  <si>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</si>
  <si>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</si>
  <si>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</si>
  <si>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</si>
  <si>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</si>
  <si>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</si>
  <si>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</si>
  <si>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</si>
  <si>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</si>
  <si>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</si>
  <si>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</si>
  <si>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</si>
  <si>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</si>
  <si>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</si>
  <si>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</si>
  <si>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</si>
  <si>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</si>
  <si>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</si>
  <si>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</si>
  <si>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</si>
  <si>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</si>
  <si>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</si>
  <si>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</si>
  <si>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</si>
  <si>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</si>
  <si>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</si>
  <si>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</si>
  <si>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</si>
  <si>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</si>
  <si>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</si>
  <si>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</si>
  <si>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</si>
  <si>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</si>
  <si>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</si>
  <si>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</si>
  <si>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</si>
  <si>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</si>
  <si>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</si>
  <si>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</si>
  <si>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</si>
  <si>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</si>
  <si>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</si>
  <si>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</si>
  <si>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</si>
  <si>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</si>
  <si>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</si>
  <si>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</si>
  <si>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</si>
  <si>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</si>
  <si>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</si>
  <si>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</si>
  <si>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</si>
  <si>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</si>
  <si>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</si>
  <si>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</si>
  <si>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</si>
  <si>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</si>
  <si>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</si>
  <si>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</si>
  <si>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</si>
  <si>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</si>
  <si>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</si>
  <si>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</si>
  <si>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</si>
  <si>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</si>
  <si>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</si>
  <si>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</si>
  <si>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</si>
  <si>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</si>
  <si>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</si>
  <si>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</si>
  <si>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</si>
  <si>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</si>
  <si>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</si>
  <si>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</si>
  <si>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</si>
  <si>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</si>
  <si>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</si>
  <si>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</si>
  <si>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</si>
  <si>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</si>
  <si>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</si>
  <si>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</si>
  <si>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</si>
  <si>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</si>
  <si>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</si>
  <si>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</si>
  <si>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</si>
  <si>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</si>
  <si>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</si>
  <si>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</si>
  <si>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</si>
  <si>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</si>
  <si>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</si>
  <si>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</si>
  <si>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</si>
  <si>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</si>
  <si>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</si>
  <si>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</si>
  <si>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</si>
  <si>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</si>
  <si>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</si>
  <si>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</si>
  <si>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</si>
  <si>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</si>
  <si>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</si>
  <si>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</si>
  <si>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</si>
  <si>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</si>
  <si>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</si>
  <si>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</si>
  <si>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</si>
  <si>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</si>
  <si>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</si>
  <si>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</si>
  <si>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</si>
  <si>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</si>
  <si>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</si>
  <si>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</si>
  <si>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</si>
  <si>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</si>
  <si>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</si>
  <si>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</si>
  <si>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</si>
  <si>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</si>
  <si>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</si>
  <si>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</si>
  <si>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</si>
  <si>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</si>
  <si>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</si>
  <si>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Selskabsskatter</t>
  </si>
  <si>
    <t xml:space="preserve">Medfinansiering efter prisloftbekendtgørelsen </t>
  </si>
  <si>
    <t>Fane 10: Bortfald eller nedsættelse af omkostninger til mål, medfinansiering eller udvidelse</t>
  </si>
  <si>
    <t>Fane 11: Nøgletal</t>
  </si>
  <si>
    <t>Pumpestationer i brønde (&lt; 6,25 m2), SRO</t>
  </si>
  <si>
    <t>Ledningsnet &gt; Ø 1600 mm (rørbassiner og transportledninger)</t>
  </si>
  <si>
    <t>Indløb-/udløbsarrangement</t>
  </si>
  <si>
    <t>Jordbassin Klasse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</si>
</sst>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47802196.779752739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35105837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12696359.779752739</v>
      </c>
      <c r="F12" s="25" t="s">
        <v>2</v>
      </c>
      <c r="G12" s="17">
        <f>E12</f>
        <v>12696359.779752739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141</v>
      </c>
      <c r="C10" s="64">
        <v>10</v>
      </c>
      <c r="D10" s="11">
        <v>12918.38</v>
      </c>
      <c r="E10" s="11">
        <f>D10/C10</f>
        <v>1291.838</v>
      </c>
      <c r="F10" s="11">
        <v>0</v>
      </c>
      <c r="G10" s="11">
        <v>0</v>
      </c>
      <c r="H10" s="22" t="s">
        <v>2</v>
      </c>
      <c r="I10" s="1"/>
    </row>
    <row r="11" spans="1:9" ht="39" x14ac:dyDescent="0.25">
      <c r="A11" s="1"/>
      <c r="B11" s="63" t="s">
        <v>142</v>
      </c>
      <c r="C11" s="64">
        <v>75</v>
      </c>
      <c r="D11" s="11">
        <v>20454863.510000002</v>
      </c>
      <c r="E11" s="11">
        <f>D11/C11</f>
        <v>272731.51346666669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3" t="s">
        <v>143</v>
      </c>
      <c r="C12" s="64">
        <v>75</v>
      </c>
      <c r="D12" s="11">
        <v>7389974.5300000003</v>
      </c>
      <c r="E12" s="11">
        <f t="shared" ref="E12:E13" si="0">D12/C12</f>
        <v>98532.993733333336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3" t="s">
        <v>144</v>
      </c>
      <c r="C13" s="64">
        <v>50</v>
      </c>
      <c r="D13" s="11">
        <v>7860028.1299999999</v>
      </c>
      <c r="E13" s="11">
        <f t="shared" si="0"/>
        <v>157200.5626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92" t="s">
        <v>131</v>
      </c>
      <c r="C14" s="93"/>
      <c r="D14" s="94"/>
      <c r="E14" s="20">
        <f>SUM(E10:E13)</f>
        <v>529756.90779999993</v>
      </c>
      <c r="F14" s="20">
        <f>SUM(F10:F13)</f>
        <v>0</v>
      </c>
      <c r="G14" s="20">
        <f>SUM(G10:G13)</f>
        <v>0</v>
      </c>
      <c r="H14" s="21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8:H8"/>
    <mergeCell ref="B14:D1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Anlægsprojekter'!F14</f>
        <v>0</v>
      </c>
      <c r="E10" s="22" t="s">
        <v>2</v>
      </c>
      <c r="F10" s="11">
        <f>SUM('Fane 8. Anlægsprojekter'!E14,'Fane 8. Anlægsprojekter'!G14)</f>
        <v>529756.90779999993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529756.90779999993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538709.79954181984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139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35055971.777284488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538709.79954181984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622583.70171473536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-138969.46510081016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-512688.41797407396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35565607.395466149</v>
      </c>
      <c r="D18" s="18" t="s">
        <v>2</v>
      </c>
      <c r="E18" s="17">
        <f>C18</f>
        <v>35565607.395466149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1239759.6475000002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-24795.192950000004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1214964.4545500001</v>
      </c>
      <c r="D22" s="18" t="s">
        <v>2</v>
      </c>
      <c r="E22" s="17">
        <f>C22</f>
        <v>1214964.4545500001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13269137.332887987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138</v>
      </c>
      <c r="C26" s="11">
        <v>259554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13528691.332887987</v>
      </c>
      <c r="D27" s="18" t="s">
        <v>2</v>
      </c>
      <c r="E27" s="17">
        <f>C27</f>
        <v>13528691.332887987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959166.10755549977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-267256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45817.383550791063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737727.49110629084</v>
      </c>
      <c r="D32" s="18" t="s">
        <v>2</v>
      </c>
      <c r="E32" s="17">
        <f>C32</f>
        <v>737727.49110629084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51046990.674010426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35565607.395466149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601058.76498337789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-138491.68807979356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-251722.41179395857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35776452.060575768</v>
      </c>
      <c r="D14" s="18" t="s">
        <v>2</v>
      </c>
      <c r="E14" s="17">
        <f>C14</f>
        <v>35776452.060575768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1303682.0693830997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-26073.641387661995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1277608.4279954378</v>
      </c>
      <c r="D18" s="18" t="s">
        <v>2</v>
      </c>
      <c r="E18" s="17">
        <f>C18</f>
        <v>1277608.4279954378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13493385.753813792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259915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13753300.753813792</v>
      </c>
      <c r="D23" s="18" t="s">
        <v>2</v>
      </c>
      <c r="E23" s="17">
        <f>C23</f>
        <v>13753300.753813792</v>
      </c>
      <c r="F23" s="18" t="s">
        <v>2</v>
      </c>
      <c r="G23" s="1"/>
    </row>
    <row r="24" spans="1:7" x14ac:dyDescent="0.25">
      <c r="A24" s="1"/>
      <c r="B24" s="92" t="s">
        <v>15</v>
      </c>
      <c r="C24" s="93"/>
      <c r="D24" s="93"/>
      <c r="E24" s="93"/>
      <c r="F24" s="94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92" t="s">
        <v>116</v>
      </c>
      <c r="C26" s="93"/>
      <c r="D26" s="93"/>
      <c r="E26" s="93"/>
      <c r="F26" s="94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50807361.242385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35776452.060575768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604622.03982373048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-138015.55365617521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-253749.52482446295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35989309.021918863</v>
      </c>
      <c r="D14" s="18" t="s">
        <v>2</v>
      </c>
      <c r="E14" s="17">
        <f>C14</f>
        <v>35989309.021918863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1326496.0661109197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-26529.921322218393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1299966.1447887013</v>
      </c>
      <c r="D18" s="18" t="s">
        <v>2</v>
      </c>
      <c r="E18" s="17">
        <f>C18</f>
        <v>1299966.1447887013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13721423.973053243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260282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13981705.973053243</v>
      </c>
      <c r="D23" s="18" t="s">
        <v>2</v>
      </c>
      <c r="E23" s="17">
        <f>C23</f>
        <v>13981705.973053243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51270981.139760807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35989309.021918863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608219.32247042877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-137541.05618270527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-255792.9621353886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36204194.326071195</v>
      </c>
      <c r="D13" s="18" t="s">
        <v>2</v>
      </c>
      <c r="E13" s="17">
        <f>C13</f>
        <v>36204194.326071195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1349710.2539698097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-26994.205079396197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1322716.0488904135</v>
      </c>
      <c r="D17" s="18" t="s">
        <v>2</v>
      </c>
      <c r="E17" s="17">
        <f>C17</f>
        <v>1322716.0488904135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13953316.038197841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138</v>
      </c>
      <c r="C21" s="11">
        <v>260654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14213970.038197841</v>
      </c>
      <c r="D22" s="18" t="s">
        <v>2</v>
      </c>
      <c r="E22" s="17">
        <f>C22</f>
        <v>14213970.038197841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51740880.413159445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45505464.145452447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1194068.17915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9255424.1890179608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1218436.9175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35055971.777284488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135</v>
      </c>
      <c r="C10" s="67"/>
      <c r="D10" s="68"/>
      <c r="E10" s="11">
        <v>39932</v>
      </c>
      <c r="F10" s="22" t="s">
        <v>2</v>
      </c>
      <c r="G10" s="1"/>
      <c r="H10" s="1"/>
    </row>
    <row r="11" spans="1:8" ht="27" customHeight="1" x14ac:dyDescent="0.25">
      <c r="A11" s="1"/>
      <c r="B11" s="96" t="s">
        <v>136</v>
      </c>
      <c r="C11" s="97"/>
      <c r="D11" s="98"/>
      <c r="E11" s="11">
        <v>10027249</v>
      </c>
      <c r="F11" s="22" t="s">
        <v>2</v>
      </c>
      <c r="G11" s="1"/>
      <c r="H11" s="1"/>
    </row>
    <row r="12" spans="1:8" x14ac:dyDescent="0.25">
      <c r="A12" s="1"/>
      <c r="B12" s="66" t="s">
        <v>137</v>
      </c>
      <c r="C12" s="67"/>
      <c r="D12" s="68"/>
      <c r="E12" s="11">
        <v>2764578</v>
      </c>
      <c r="F12" s="22" t="s">
        <v>2</v>
      </c>
      <c r="G12" s="1"/>
      <c r="H12" s="1"/>
    </row>
    <row r="13" spans="1:8" x14ac:dyDescent="0.25">
      <c r="A13" s="1"/>
      <c r="B13" s="92" t="s">
        <v>128</v>
      </c>
      <c r="C13" s="93"/>
      <c r="D13" s="94"/>
      <c r="E13" s="20">
        <f>SUM(E10:E12)</f>
        <v>12831759</v>
      </c>
      <c r="F13" s="21" t="s">
        <v>2</v>
      </c>
      <c r="G13" s="1"/>
      <c r="H13" s="1"/>
    </row>
    <row r="14" spans="1:8" x14ac:dyDescent="0.25">
      <c r="A14" s="1"/>
      <c r="B14" s="92" t="s">
        <v>129</v>
      </c>
      <c r="C14" s="93"/>
      <c r="D14" s="94"/>
      <c r="E14" s="20">
        <f>E13*(1+Prisudvikling2019)^2</f>
        <v>13269137.332887987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4">
    <mergeCell ref="B3:F4"/>
    <mergeCell ref="B13:D13"/>
    <mergeCell ref="B14:D14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164232.71962286028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8211635.9811430145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508181.48172654351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28710818.176640876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1060437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1060437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2018-08-29T09:31:54Z</dcterms:modified>
</cp:coreProperties>
</file>