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3" i="11" l="1"/>
  <c r="F13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E12" i="11"/>
  <c r="C30" i="2" l="1"/>
  <c r="C24" i="15"/>
  <c r="E24" i="15" s="1"/>
  <c r="D12" i="20" l="1"/>
  <c r="G11" i="7" l="1"/>
  <c r="E11" i="11" l="1"/>
  <c r="E10" i="11" l="1"/>
  <c r="E13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<sst xmlns="http://schemas.openxmlformats.org/spreadsheetml/2006/main" count="362" uniqueCount="160">
  <si>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</si>
  <si>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</si>
  <si>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</si>
  <si>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</si>
  <si>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</si>
  <si>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</si>
  <si>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</si>
  <si>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</si>
  <si>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</si>
  <si>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</si>
  <si>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</si>
  <si>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</si>
  <si>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</si>
  <si>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</si>
  <si>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</si>
  <si>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</si>
  <si>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</si>
  <si>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</si>
  <si>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</si>
  <si>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</si>
  <si>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</si>
  <si>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</si>
  <si>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</si>
  <si>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</si>
  <si>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</si>
  <si>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</si>
  <si>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</si>
  <si>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</si>
  <si>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</si>
  <si>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</si>
  <si>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</si>
  <si>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</si>
  <si>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</si>
  <si>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</si>
  <si>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</si>
  <si>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</si>
  <si>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</si>
  <si>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</si>
  <si>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</si>
  <si>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</si>
  <si>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</si>
  <si>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</si>
  <si>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</si>
  <si>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</si>
  <si>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</si>
  <si>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</si>
  <si>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</si>
  <si>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</si>
  <si>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</si>
  <si>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</si>
  <si>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</si>
  <si>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</si>
  <si>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</si>
  <si>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</si>
  <si>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</si>
  <si>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</si>
  <si>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</si>
  <si>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</si>
  <si>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</si>
  <si>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</si>
  <si>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</si>
  <si>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</si>
  <si>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</si>
  <si>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</si>
  <si>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</si>
  <si>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</si>
  <si>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</si>
  <si>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</si>
  <si>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</si>
  <si>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</si>
  <si>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</si>
  <si>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</si>
  <si>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</si>
  <si>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</si>
  <si>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</si>
  <si>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</si>
  <si>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</si>
  <si>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</si>
  <si>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</si>
  <si>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</si>
  <si>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</si>
  <si>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</si>
  <si>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</si>
  <si>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</si>
  <si>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</si>
  <si>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</si>
  <si>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</si>
  <si>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</si>
  <si>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</si>
  <si>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</si>
  <si>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</si>
  <si>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</si>
  <si>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</si>
  <si>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</si>
  <si>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</si>
  <si>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</si>
  <si>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</si>
  <si>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</si>
  <si>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</si>
  <si>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</si>
  <si>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</si>
  <si>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</si>
  <si>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</si>
  <si>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</si>
  <si>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</si>
  <si>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</si>
  <si>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</si>
  <si>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</si>
  <si>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</si>
  <si>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</si>
  <si>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</si>
  <si>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</si>
  <si>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</si>
  <si>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</si>
  <si>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</si>
  <si>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</si>
  <si>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</si>
  <si>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</si>
  <si>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</si>
  <si>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</si>
  <si>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</si>
  <si>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</si>
  <si>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</si>
  <si>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</si>
  <si>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</si>
  <si>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</si>
  <si>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</si>
  <si>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</si>
  <si>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</si>
  <si>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</si>
  <si>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</si>
  <si>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</si>
  <si>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</si>
  <si>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</si>
  <si>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</si>
  <si>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</si>
  <si>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</si>
  <si>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</si>
  <si>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</si>
  <si>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</si>
  <si>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</si>
  <si>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</si>
  <si>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</si>
  <si>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</si>
  <si>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</si>
  <si>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</si>
  <si>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</si>
  <si>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</si>
  <si>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</si>
  <si>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Undersøgelsesudgifter i forbindelse med fusion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</si>
  <si>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</si>
  <si>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</si>
  <si>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</si>
  <si>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</si>
  <si>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Beluftningsanlæg, iltningstrappe, Kontruktioner</t>
  </si>
  <si>
    <t>Laboratorium (bygning, inkl. inventar+udstyr), Kontruktioner</t>
  </si>
  <si>
    <t>SRO-anlæg, vandværk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</si>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</sst>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103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32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31</v>
      </c>
      <c r="D14" s="67" t="s">
        <v>96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94</v>
      </c>
      <c r="D15" s="67" t="s">
        <v>97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95</v>
      </c>
      <c r="D16" s="67" t="s">
        <v>132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6" t="s">
        <v>98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8</v>
      </c>
      <c r="D18" s="76" t="s">
        <v>100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9</v>
      </c>
      <c r="D19" s="76" t="s">
        <v>99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10</v>
      </c>
      <c r="D20" s="79" t="s">
        <v>129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</v>
      </c>
      <c r="D21" s="71" t="s">
        <v>101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71" t="s">
        <v>130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1" t="s">
        <v>104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25</v>
      </c>
      <c r="D24" s="64" t="s">
        <v>28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29</v>
      </c>
      <c r="D25" s="61" t="s">
        <v>102</v>
      </c>
      <c r="E25" s="62"/>
      <c r="F25" s="62"/>
      <c r="G25" s="63"/>
      <c r="H25" s="1"/>
      <c r="I25" s="1"/>
    </row>
    <row r="26" spans="1:9" x14ac:dyDescent="0.25">
      <c r="A26" s="1"/>
      <c r="B26" s="1"/>
      <c r="C26" s="6" t="s">
        <v>30</v>
      </c>
      <c r="D26" s="61" t="s">
        <v>65</v>
      </c>
      <c r="E26" s="62"/>
      <c r="F26" s="62"/>
      <c r="G26" s="63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-19728049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-15768825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-3959224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-1979612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112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105</v>
      </c>
      <c r="C9" s="89"/>
      <c r="D9" s="90"/>
      <c r="E9" s="11">
        <v>11389970.977</v>
      </c>
      <c r="F9" s="22" t="s">
        <v>3</v>
      </c>
      <c r="G9" s="19"/>
      <c r="H9" s="27"/>
      <c r="I9" s="1"/>
    </row>
    <row r="10" spans="1:9" x14ac:dyDescent="0.25">
      <c r="A10" s="1"/>
      <c r="B10" s="88" t="s">
        <v>106</v>
      </c>
      <c r="C10" s="89"/>
      <c r="D10" s="90"/>
      <c r="E10" s="11">
        <v>9480920</v>
      </c>
      <c r="F10" s="22" t="s">
        <v>3</v>
      </c>
      <c r="G10" s="14"/>
      <c r="H10" s="28"/>
      <c r="I10" s="1"/>
    </row>
    <row r="11" spans="1:9" x14ac:dyDescent="0.25">
      <c r="A11" s="1"/>
      <c r="B11" s="88" t="s">
        <v>113</v>
      </c>
      <c r="C11" s="89"/>
      <c r="D11" s="90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1909050.977</v>
      </c>
      <c r="F12" s="25" t="s">
        <v>3</v>
      </c>
      <c r="G12" s="17">
        <f>E12</f>
        <v>1909050.977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117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91" t="s">
        <v>114</v>
      </c>
      <c r="C18" s="92"/>
      <c r="D18" s="93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116</v>
      </c>
      <c r="C20" s="92"/>
      <c r="D20" s="93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118</v>
      </c>
      <c r="C21" s="86"/>
      <c r="D21" s="86"/>
      <c r="E21" s="86"/>
      <c r="F21" s="87"/>
      <c r="G21" s="20">
        <f>E20</f>
        <v>0</v>
      </c>
      <c r="H21" s="21" t="s">
        <v>3</v>
      </c>
      <c r="I21" s="1"/>
    </row>
    <row r="22" spans="1:9" x14ac:dyDescent="0.25">
      <c r="A22" s="1"/>
      <c r="B22" s="85" t="s">
        <v>119</v>
      </c>
      <c r="C22" s="86"/>
      <c r="D22" s="86"/>
      <c r="E22" s="86"/>
      <c r="F22" s="87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22.140625" style="2" customWidth="1"/>
    <col min="3" max="3" width="8" style="2" customWidth="1"/>
    <col min="4" max="4" width="11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142</v>
      </c>
      <c r="C8" s="86"/>
      <c r="D8" s="86"/>
      <c r="E8" s="86"/>
      <c r="F8" s="86"/>
      <c r="G8" s="86"/>
      <c r="H8" s="87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39" x14ac:dyDescent="0.25">
      <c r="A10" s="1"/>
      <c r="B10" s="97" t="s">
        <v>154</v>
      </c>
      <c r="C10" s="98">
        <v>50</v>
      </c>
      <c r="D10" s="11">
        <v>5347640</v>
      </c>
      <c r="E10" s="11">
        <f>D10/C10</f>
        <v>106952.8</v>
      </c>
      <c r="F10" s="11">
        <v>0</v>
      </c>
      <c r="G10" s="11">
        <v>0</v>
      </c>
      <c r="H10" s="22" t="s">
        <v>3</v>
      </c>
      <c r="I10" s="1"/>
    </row>
    <row r="11" spans="1:9" ht="39" x14ac:dyDescent="0.25">
      <c r="A11" s="1"/>
      <c r="B11" s="97" t="s">
        <v>155</v>
      </c>
      <c r="C11" s="98">
        <v>75</v>
      </c>
      <c r="D11" s="11">
        <v>1527897</v>
      </c>
      <c r="E11" s="11">
        <f t="shared" ref="E11:E12" si="0">D11/C11</f>
        <v>20371.96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97" t="s">
        <v>156</v>
      </c>
      <c r="C12" s="98">
        <v>10</v>
      </c>
      <c r="D12" s="11">
        <v>763948</v>
      </c>
      <c r="E12" s="11">
        <f t="shared" si="0"/>
        <v>76394.8</v>
      </c>
      <c r="F12" s="11">
        <v>0</v>
      </c>
      <c r="G12" s="11">
        <v>0</v>
      </c>
      <c r="H12" s="22" t="s">
        <v>3</v>
      </c>
      <c r="I12" s="1"/>
    </row>
    <row r="13" spans="1:9" x14ac:dyDescent="0.25">
      <c r="A13" s="1"/>
      <c r="B13" s="85" t="s">
        <v>143</v>
      </c>
      <c r="C13" s="86"/>
      <c r="D13" s="87"/>
      <c r="E13" s="20">
        <f>SUM(E10:E12)</f>
        <v>203719.56</v>
      </c>
      <c r="F13" s="20">
        <f>SUM(F10:F12)</f>
        <v>0</v>
      </c>
      <c r="G13" s="20">
        <f>SUM(G10:G12)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Anlægsprojekter'!F13</f>
        <v>0</v>
      </c>
      <c r="E10" s="22" t="s">
        <v>3</v>
      </c>
      <c r="F10" s="11">
        <f>SUM('Fane 9. Anlægsprojekter'!E13,'Fane 9. Anlægsprojekter'!G13)</f>
        <v>203719.56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203719.56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207162.42056399997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158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159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8697464.0610792153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207162.42056399997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113958.83848323763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-153315.95044214968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8865269.3696843013</v>
      </c>
      <c r="D15" s="18" t="s">
        <v>3</v>
      </c>
      <c r="E15" s="17">
        <f>C15</f>
        <v>8865269.3696843013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150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3960595.454238059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3960595.454238059</v>
      </c>
      <c r="D23" s="18" t="s">
        <v>3</v>
      </c>
      <c r="E23" s="17">
        <f>C23</f>
        <v>3960595.454238059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20844.097643980731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20844.097643980731</v>
      </c>
      <c r="D28" s="18" t="s">
        <v>3</v>
      </c>
      <c r="E28" s="17">
        <f>C28</f>
        <v>20844.097643980731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-1979612</v>
      </c>
      <c r="D30" s="18" t="s">
        <v>3</v>
      </c>
      <c r="E30" s="17">
        <f>C30</f>
        <v>-1979612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10867096.921566341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8865269.3696843013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207082.1865585155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113458.6661785364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-152638.37660966825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8826089.6592531689</v>
      </c>
      <c r="D14" s="18" t="s">
        <v>3</v>
      </c>
      <c r="E14" s="17">
        <f>C14</f>
        <v>8826089.6592531689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150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4027529.5174146821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4027529.5174146821</v>
      </c>
      <c r="D22" s="18" t="s">
        <v>3</v>
      </c>
      <c r="E22" s="17">
        <f>C22</f>
        <v>4027529.5174146821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-1979612</v>
      </c>
      <c r="D24" s="18" t="s">
        <v>3</v>
      </c>
      <c r="E24" s="17">
        <f>C24</f>
        <v>-1979612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10874007.17666785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8826089.6592531689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81105.903470869132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150531.6050100362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-153981.36185147925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8903745.8058825936</v>
      </c>
      <c r="D13" s="18" t="s">
        <v>3</v>
      </c>
      <c r="E13" s="17">
        <f>C13</f>
        <v>8903745.8058825936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150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4095594.7662589895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4095594.7662589895</v>
      </c>
      <c r="D21" s="18" t="s">
        <v>3</v>
      </c>
      <c r="E21" s="17">
        <f>C21</f>
        <v>4095594.7662589895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-77609.545648850064</v>
      </c>
      <c r="D23" s="18" t="s">
        <v>3</v>
      </c>
      <c r="E23" s="17">
        <f>C23</f>
        <v>-77609.545648850064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27060.672909953813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27060.672909953813</v>
      </c>
      <c r="D27" s="36" t="s">
        <v>3</v>
      </c>
      <c r="E27" s="17">
        <f>C27</f>
        <v>27060.672909953813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12948791.699402688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8903745.8058825936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150473.30411941581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-153921.72487003417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8900297.3851319756</v>
      </c>
      <c r="D12" s="18" t="s">
        <v>3</v>
      </c>
      <c r="E12" s="17">
        <f>C12</f>
        <v>8900297.3851319756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150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4164810.3178087655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4164810.3178087655</v>
      </c>
      <c r="D20" s="18" t="s">
        <v>3</v>
      </c>
      <c r="E20" s="17">
        <f>C20</f>
        <v>4164810.3178087655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-78921.146970315618</v>
      </c>
      <c r="D22" s="18" t="s">
        <v>3</v>
      </c>
      <c r="E22" s="17">
        <f>C22</f>
        <v>-78921.146970315618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27517.99828213203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153</v>
      </c>
      <c r="C26" s="55">
        <f>SUM(C24:C25)</f>
        <v>27517.99828213203</v>
      </c>
      <c r="D26" s="36" t="s">
        <v>3</v>
      </c>
      <c r="E26" s="17">
        <f>C26</f>
        <v>27517.99828213203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13013704.554252559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12661487.147079216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3964023.0860000001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8697464.0610792153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4097639.1520187664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4790479.9705898017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8888119.1226085685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4097639.1520187664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4867608.9748148015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8965248.1268335674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77129.004224999808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77129.004224999808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81105.903470869132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157</v>
      </c>
      <c r="C10" s="46"/>
      <c r="D10" s="47"/>
      <c r="E10" s="11">
        <v>3788138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8224</v>
      </c>
      <c r="F11" s="22" t="s">
        <v>3</v>
      </c>
      <c r="G11" s="1"/>
      <c r="H11" s="1"/>
    </row>
    <row r="12" spans="1:8" ht="26.25" x14ac:dyDescent="0.25">
      <c r="A12" s="1"/>
      <c r="B12" s="41" t="s">
        <v>149</v>
      </c>
      <c r="C12" s="46"/>
      <c r="D12" s="47"/>
      <c r="E12" s="11">
        <v>33684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3830046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3960595.454238059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124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33</v>
      </c>
      <c r="C9" s="89"/>
      <c r="D9" s="90"/>
      <c r="E9" s="11">
        <v>-285317.05</v>
      </c>
      <c r="F9" s="22" t="s">
        <v>3</v>
      </c>
      <c r="G9" s="19"/>
      <c r="H9" s="27"/>
      <c r="I9" s="1"/>
    </row>
    <row r="10" spans="1:9" x14ac:dyDescent="0.25">
      <c r="A10" s="1"/>
      <c r="B10" s="91" t="s">
        <v>115</v>
      </c>
      <c r="C10" s="92"/>
      <c r="D10" s="93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1" t="s">
        <v>125</v>
      </c>
      <c r="C11" s="92"/>
      <c r="D11" s="93"/>
      <c r="E11" s="11">
        <f>E9/E10</f>
        <v>-71329.262499999997</v>
      </c>
      <c r="F11" s="22" t="s">
        <v>3</v>
      </c>
      <c r="G11" s="14"/>
      <c r="H11" s="28"/>
      <c r="I11" s="1"/>
    </row>
    <row r="12" spans="1:9" x14ac:dyDescent="0.25">
      <c r="A12" s="1"/>
      <c r="B12" s="85" t="s">
        <v>131</v>
      </c>
      <c r="C12" s="86"/>
      <c r="D12" s="86"/>
      <c r="E12" s="86"/>
      <c r="F12" s="87"/>
      <c r="G12" s="20">
        <f>E11</f>
        <v>-71329.262499999997</v>
      </c>
      <c r="H12" s="21" t="s">
        <v>3</v>
      </c>
      <c r="I12" s="1"/>
    </row>
    <row r="13" spans="1:9" x14ac:dyDescent="0.25">
      <c r="A13" s="1"/>
      <c r="B13" s="85" t="s">
        <v>127</v>
      </c>
      <c r="C13" s="86"/>
      <c r="D13" s="86"/>
      <c r="E13" s="86"/>
      <c r="F13" s="87"/>
      <c r="G13" s="20">
        <f>G12*(1+Prisudvikling2018)*(1+Prisudvikling2019)^4</f>
        <v>-77609.545648850064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122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88" t="s">
        <v>122</v>
      </c>
      <c r="C18" s="89"/>
      <c r="D18" s="90"/>
      <c r="E18" s="11">
        <v>99483.527459580451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126</v>
      </c>
      <c r="C20" s="92"/>
      <c r="D20" s="93"/>
      <c r="E20" s="11">
        <f>E18/E19</f>
        <v>24870.881864895113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131</v>
      </c>
      <c r="C21" s="86"/>
      <c r="D21" s="86"/>
      <c r="E21" s="86"/>
      <c r="F21" s="87"/>
      <c r="G21" s="20">
        <f>E20</f>
        <v>24870.881864895113</v>
      </c>
      <c r="H21" s="21" t="s">
        <v>3</v>
      </c>
      <c r="I21" s="1"/>
    </row>
    <row r="22" spans="1:9" x14ac:dyDescent="0.25">
      <c r="A22" s="1"/>
      <c r="B22" s="85" t="s">
        <v>127</v>
      </c>
      <c r="C22" s="86"/>
      <c r="D22" s="86"/>
      <c r="E22" s="86"/>
      <c r="F22" s="87"/>
      <c r="G22" s="20">
        <f>G21*(1+Prisudvikling2018)*(1+Prisudvikling2019)^4</f>
        <v>27060.672909953813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2018-08-28T08:00:03Z</dcterms:modified>
</cp:coreProperties>
</file>