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22" i="23" l="1"/>
  <c r="C23" i="22"/>
  <c r="C23" i="15"/>
  <c r="C27" i="2"/>
  <c r="E11" i="11" l="1"/>
  <c r="E12" i="11"/>
  <c r="E13" i="11"/>
  <c r="E14" i="11"/>
  <c r="E15" i="11"/>
  <c r="E16" i="11"/>
  <c r="E17" i="11"/>
  <c r="E18" i="11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E10" i="11" l="1"/>
  <c r="G21" i="11"/>
  <c r="F21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4" i="19"/>
  <c r="E15" i="19" s="1"/>
  <c r="C24" i="2" l="1"/>
  <c r="E27" i="2" s="1"/>
  <c r="C20" i="22"/>
  <c r="E23" i="22" s="1"/>
  <c r="C19" i="23"/>
  <c r="C20" i="15"/>
  <c r="E23" i="15" l="1"/>
  <c r="E22" i="23"/>
  <c r="G11" i="10"/>
  <c r="E32" i="2" l="1"/>
  <c r="G13" i="10"/>
  <c r="C25" i="15" s="1"/>
  <c r="E20" i="11"/>
  <c r="E25" i="15" l="1"/>
  <c r="D12" i="20"/>
  <c r="C10" i="2" s="1"/>
  <c r="C16" i="2" s="1"/>
  <c r="C12" i="15" l="1"/>
  <c r="C12" i="22" s="1"/>
  <c r="C11" i="23" s="1"/>
  <c r="E19" i="11"/>
  <c r="E21" i="11" l="1"/>
  <c r="F10" i="20" s="1"/>
  <c r="F11" i="20" s="1"/>
  <c r="F12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1" i="15" s="1"/>
  <c r="C14" i="15" l="1"/>
  <c r="E14" i="15" s="1"/>
  <c r="E28" i="15" s="1"/>
  <c r="C9" i="22" l="1"/>
  <c r="C10" i="22" l="1"/>
  <c r="C11" i="22" s="1"/>
  <c r="C14" i="22" l="1"/>
  <c r="E14" i="22" s="1"/>
  <c r="E26" i="22" s="1"/>
  <c r="C8" i="23" l="1"/>
  <c r="C9" i="23" l="1"/>
  <c r="C10" i="23" s="1"/>
  <c r="C13" i="23" l="1"/>
  <c r="E13" i="23" s="1"/>
  <c r="E23" i="23" s="1"/>
</calcChain>
</file>

<file path=xl/sharedStrings.xml><?xml version="1.0" encoding="utf-8"?>
<sst xmlns="http://schemas.openxmlformats.org/spreadsheetml/2006/main" count="349" uniqueCount="148">
  <si>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</si>
  <si>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</si>
  <si>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</si>
  <si>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</si>
  <si>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</si>
  <si>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</si>
  <si>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</si>
  <si>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</si>
  <si>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</si>
  <si>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</si>
  <si>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</si>
  <si>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</si>
  <si>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</si>
  <si>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</si>
  <si>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</si>
  <si>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</si>
  <si>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</si>
  <si>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</si>
  <si>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</si>
  <si>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</si>
  <si>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</si>
  <si>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</si>
  <si>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</si>
  <si>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</si>
  <si>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</si>
  <si>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</si>
  <si>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</si>
  <si>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</si>
  <si>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</si>
  <si>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</si>
  <si>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</si>
  <si>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</si>
  <si>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</si>
  <si>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</si>
  <si>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</si>
  <si>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</si>
  <si>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</si>
  <si>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</si>
  <si>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</si>
  <si>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</si>
  <si>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</si>
  <si>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</si>
  <si>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</si>
  <si>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</si>
  <si>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</si>
  <si>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</si>
  <si>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</si>
  <si>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</si>
  <si>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</si>
  <si>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</si>
  <si>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</si>
  <si>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</si>
  <si>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</si>
  <si>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</si>
  <si>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</si>
  <si>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</si>
  <si>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</si>
  <si>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</si>
  <si>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</si>
  <si>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</si>
  <si>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</si>
  <si>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</si>
  <si>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</si>
  <si>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</si>
  <si>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</si>
  <si>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</si>
  <si>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</si>
  <si>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</si>
  <si>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</si>
  <si>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</si>
  <si>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</si>
  <si>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</si>
  <si>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</si>
  <si>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</si>
  <si>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</si>
  <si>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</si>
  <si>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</si>
  <si>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</si>
  <si>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</si>
  <si>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</si>
  <si>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</si>
  <si>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</si>
  <si>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</si>
  <si>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</si>
  <si>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</si>
  <si>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</si>
  <si>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</si>
  <si>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</si>
  <si>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</si>
  <si>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</si>
  <si>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</si>
  <si>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</si>
  <si>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</si>
  <si>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</si>
  <si>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</si>
  <si>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</si>
  <si>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</si>
  <si>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</si>
  <si>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</si>
  <si>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</si>
  <si>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</si>
  <si>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</si>
  <si>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</si>
  <si>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</si>
  <si>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</si>
  <si>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</si>
  <si>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</si>
  <si>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</si>
  <si>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</si>
  <si>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</si>
  <si>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</si>
  <si>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</si>
  <si>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</si>
  <si>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</si>
  <si>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</si>
  <si>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</si>
  <si>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</si>
  <si>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</si>
  <si>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</si>
  <si>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</si>
  <si>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</si>
  <si>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</si>
  <si>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</si>
  <si>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</si>
  <si>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</si>
  <si>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</si>
  <si>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</si>
  <si>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</si>
  <si>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</si>
  <si>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</si>
  <si>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</si>
  <si>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</si>
  <si>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</si>
  <si>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</si>
  <si>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</si>
  <si>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Ledningsnet &gt; Ø 1600 mm (rørbassiner og transportledninger)</t>
  </si>
  <si>
    <t>Kælder (20 - 30 m2)</t>
  </si>
  <si>
    <t>Installationer "mekaniske riste og SRO" Miljøklasse A. (20-30 m2) - Mek/EL</t>
  </si>
  <si>
    <t>Ø 500 mm &lt; Ledningsnet ≤ Ø 800 mm</t>
  </si>
  <si>
    <t>Pumpeinstallation Miljøklasse A (1.000-1.500 l/s) - Mek/EL</t>
  </si>
  <si>
    <t>Pumpeinstallation Miljøklasse A (1.000-1.500 l/s) - SRO</t>
  </si>
  <si>
    <t>Afgift til Forsyningsekretariatet</t>
  </si>
  <si>
    <t>Køb af ydelser og produkter fra andre vandselskaber reguleret af vandsektorloven</t>
  </si>
  <si>
    <t>Tjenestemandspensioner</t>
  </si>
  <si>
    <t>Undersøgelsesudgifter i forbindelse med fusion</t>
  </si>
  <si>
    <t xml:space="preserve">Medfinansiering efter prisloftbekendtgørelsen 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</si>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</sst>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4" t="s">
        <v>3</v>
      </c>
      <c r="E6" s="84"/>
      <c r="F6" s="84"/>
      <c r="G6" s="84"/>
      <c r="H6" s="3"/>
      <c r="I6" s="1"/>
    </row>
    <row r="7" spans="1:9" ht="15" customHeight="1" x14ac:dyDescent="0.25">
      <c r="A7" s="1"/>
      <c r="B7" s="1"/>
      <c r="C7" s="3"/>
      <c r="D7" s="84"/>
      <c r="E7" s="84"/>
      <c r="F7" s="84"/>
      <c r="G7" s="84"/>
      <c r="H7" s="3"/>
      <c r="I7" s="1"/>
    </row>
    <row r="8" spans="1:9" ht="15.75" x14ac:dyDescent="0.25">
      <c r="A8" s="1"/>
      <c r="B8" s="1"/>
      <c r="C8" s="4"/>
      <c r="D8" s="86" t="s">
        <v>123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4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81" t="s">
        <v>31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30</v>
      </c>
      <c r="D14" s="81" t="s">
        <v>95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94</v>
      </c>
      <c r="D15" s="81" t="s">
        <v>97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96</v>
      </c>
      <c r="D16" s="81" t="s">
        <v>124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6</v>
      </c>
      <c r="D17" s="87" t="s">
        <v>98</v>
      </c>
      <c r="E17" s="88"/>
      <c r="F17" s="88"/>
      <c r="G17" s="89"/>
      <c r="H17" s="1"/>
      <c r="I17" s="1"/>
    </row>
    <row r="18" spans="1:9" x14ac:dyDescent="0.25">
      <c r="A18" s="1"/>
      <c r="B18" s="1"/>
      <c r="C18" s="6" t="s">
        <v>7</v>
      </c>
      <c r="D18" s="87" t="s">
        <v>99</v>
      </c>
      <c r="E18" s="88"/>
      <c r="F18" s="88"/>
      <c r="G18" s="89"/>
      <c r="H18" s="1"/>
      <c r="I18" s="1"/>
    </row>
    <row r="19" spans="1:9" x14ac:dyDescent="0.25">
      <c r="A19" s="1"/>
      <c r="B19" s="1"/>
      <c r="C19" s="6" t="s">
        <v>8</v>
      </c>
      <c r="D19" s="72" t="s">
        <v>103</v>
      </c>
      <c r="E19" s="73"/>
      <c r="F19" s="73"/>
      <c r="G19" s="74"/>
      <c r="H19" s="1"/>
      <c r="I19" s="1"/>
    </row>
    <row r="20" spans="1:9" x14ac:dyDescent="0.25">
      <c r="A20" s="1"/>
      <c r="B20" s="1"/>
      <c r="C20" s="6" t="s">
        <v>9</v>
      </c>
      <c r="D20" s="75" t="s">
        <v>100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10</v>
      </c>
      <c r="D21" s="75" t="s">
        <v>122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11</v>
      </c>
      <c r="D22" s="75" t="s">
        <v>104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12</v>
      </c>
      <c r="D23" s="78" t="s">
        <v>28</v>
      </c>
      <c r="E23" s="79"/>
      <c r="F23" s="79"/>
      <c r="G23" s="80"/>
      <c r="H23" s="1"/>
      <c r="I23" s="1"/>
    </row>
    <row r="24" spans="1:9" x14ac:dyDescent="0.25">
      <c r="A24" s="1"/>
      <c r="B24" s="1"/>
      <c r="C24" s="6" t="s">
        <v>26</v>
      </c>
      <c r="D24" s="69" t="s">
        <v>101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9" t="s">
        <v>54</v>
      </c>
      <c r="E25" s="70"/>
      <c r="F25" s="70"/>
      <c r="G25" s="7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116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6" t="s">
        <v>105</v>
      </c>
      <c r="C9" s="97"/>
      <c r="D9" s="98"/>
      <c r="E9" s="11">
        <v>105663922.8450847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116259117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-10595194.154915303</v>
      </c>
      <c r="F12" s="25" t="s">
        <v>2</v>
      </c>
      <c r="G12" s="17">
        <f>E12</f>
        <v>-10595194.154915303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117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-10595194.154915303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-5297597.0774576515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114</v>
      </c>
      <c r="C21" s="93"/>
      <c r="D21" s="93"/>
      <c r="E21" s="93"/>
      <c r="F21" s="94"/>
      <c r="G21" s="20">
        <f>E20</f>
        <v>-5297597.0774576515</v>
      </c>
      <c r="H21" s="21" t="s">
        <v>2</v>
      </c>
      <c r="I21" s="1"/>
    </row>
    <row r="22" spans="1:9" x14ac:dyDescent="0.25">
      <c r="A22" s="1"/>
      <c r="B22" s="92" t="s">
        <v>115</v>
      </c>
      <c r="C22" s="93"/>
      <c r="D22" s="93"/>
      <c r="E22" s="93"/>
      <c r="F22" s="94"/>
      <c r="G22" s="20">
        <f>G21*(1+Prisudvikling2019)^3</f>
        <v>-5570749.9598778822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127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39" x14ac:dyDescent="0.25">
      <c r="A10" s="1"/>
      <c r="B10" s="66" t="s">
        <v>135</v>
      </c>
      <c r="C10" s="67">
        <v>75</v>
      </c>
      <c r="D10" s="11">
        <v>106118498</v>
      </c>
      <c r="E10" s="11">
        <f>D10/C10</f>
        <v>1414913.3066666666</v>
      </c>
      <c r="F10" s="11">
        <v>0</v>
      </c>
      <c r="G10" s="11">
        <v>2207265</v>
      </c>
      <c r="H10" s="22" t="s">
        <v>2</v>
      </c>
      <c r="I10" s="1"/>
    </row>
    <row r="11" spans="1:9" x14ac:dyDescent="0.25">
      <c r="A11" s="1"/>
      <c r="B11" s="66" t="s">
        <v>136</v>
      </c>
      <c r="C11" s="67">
        <v>75</v>
      </c>
      <c r="D11" s="11">
        <v>60639142</v>
      </c>
      <c r="E11" s="11">
        <f t="shared" ref="E11:E18" si="0">D11/C11</f>
        <v>808521.89333333331</v>
      </c>
      <c r="F11" s="11">
        <v>0</v>
      </c>
      <c r="G11" s="11">
        <v>1261294</v>
      </c>
      <c r="H11" s="22" t="s">
        <v>2</v>
      </c>
      <c r="I11" s="1"/>
    </row>
    <row r="12" spans="1:9" ht="39" x14ac:dyDescent="0.25">
      <c r="A12" s="1"/>
      <c r="B12" s="66" t="s">
        <v>137</v>
      </c>
      <c r="C12" s="67">
        <v>20</v>
      </c>
      <c r="D12" s="11">
        <v>1684421</v>
      </c>
      <c r="E12" s="11">
        <f t="shared" si="0"/>
        <v>84221.05</v>
      </c>
      <c r="F12" s="11">
        <v>0</v>
      </c>
      <c r="G12" s="11">
        <v>35036</v>
      </c>
      <c r="H12" s="22" t="s">
        <v>2</v>
      </c>
      <c r="I12" s="1"/>
    </row>
    <row r="13" spans="1:9" ht="26.25" x14ac:dyDescent="0.25">
      <c r="A13" s="1"/>
      <c r="B13" s="66" t="s">
        <v>138</v>
      </c>
      <c r="C13" s="67">
        <v>75</v>
      </c>
      <c r="D13" s="11">
        <v>219533</v>
      </c>
      <c r="E13" s="11">
        <f t="shared" si="0"/>
        <v>2927.1066666666666</v>
      </c>
      <c r="F13" s="11">
        <v>0</v>
      </c>
      <c r="G13" s="11">
        <v>4566</v>
      </c>
      <c r="H13" s="22" t="s">
        <v>2</v>
      </c>
      <c r="I13" s="1"/>
    </row>
    <row r="14" spans="1:9" x14ac:dyDescent="0.25">
      <c r="A14" s="1"/>
      <c r="B14" s="66" t="s">
        <v>136</v>
      </c>
      <c r="C14" s="67">
        <v>75</v>
      </c>
      <c r="D14" s="11">
        <v>878132</v>
      </c>
      <c r="E14" s="11">
        <f t="shared" si="0"/>
        <v>11708.426666666666</v>
      </c>
      <c r="F14" s="11">
        <v>0</v>
      </c>
      <c r="G14" s="11">
        <v>18265</v>
      </c>
      <c r="H14" s="22" t="s">
        <v>2</v>
      </c>
      <c r="I14" s="1"/>
    </row>
    <row r="15" spans="1:9" ht="26.25" x14ac:dyDescent="0.25">
      <c r="A15" s="1"/>
      <c r="B15" s="66" t="s">
        <v>138</v>
      </c>
      <c r="C15" s="67">
        <v>75</v>
      </c>
      <c r="D15" s="11">
        <v>322923</v>
      </c>
      <c r="E15" s="11">
        <f t="shared" si="0"/>
        <v>4305.6400000000003</v>
      </c>
      <c r="F15" s="11">
        <v>0</v>
      </c>
      <c r="G15" s="11">
        <v>6717</v>
      </c>
      <c r="H15" s="22" t="s">
        <v>2</v>
      </c>
      <c r="I15" s="1"/>
    </row>
    <row r="16" spans="1:9" x14ac:dyDescent="0.25">
      <c r="A16" s="1"/>
      <c r="B16" s="66" t="s">
        <v>136</v>
      </c>
      <c r="C16" s="67">
        <v>75</v>
      </c>
      <c r="D16" s="11">
        <v>484385</v>
      </c>
      <c r="E16" s="11">
        <f t="shared" si="0"/>
        <v>6458.4666666666662</v>
      </c>
      <c r="F16" s="11">
        <v>0</v>
      </c>
      <c r="G16" s="11">
        <v>10075</v>
      </c>
      <c r="H16" s="22" t="s">
        <v>2</v>
      </c>
      <c r="I16" s="1"/>
    </row>
    <row r="17" spans="1:9" ht="26.25" x14ac:dyDescent="0.25">
      <c r="A17" s="1"/>
      <c r="B17" s="66" t="s">
        <v>138</v>
      </c>
      <c r="C17" s="67">
        <v>75</v>
      </c>
      <c r="D17" s="11">
        <v>11935485</v>
      </c>
      <c r="E17" s="11">
        <f t="shared" si="0"/>
        <v>159139.79999999999</v>
      </c>
      <c r="F17" s="11">
        <v>0</v>
      </c>
      <c r="G17" s="11">
        <v>248258</v>
      </c>
      <c r="H17" s="22" t="s">
        <v>2</v>
      </c>
      <c r="I17" s="1"/>
    </row>
    <row r="18" spans="1:9" ht="26.25" x14ac:dyDescent="0.25">
      <c r="A18" s="1"/>
      <c r="B18" s="66" t="s">
        <v>139</v>
      </c>
      <c r="C18" s="67">
        <v>20</v>
      </c>
      <c r="D18" s="11">
        <v>8493863</v>
      </c>
      <c r="E18" s="11">
        <f t="shared" si="0"/>
        <v>424693.15</v>
      </c>
      <c r="F18" s="11">
        <v>0</v>
      </c>
      <c r="G18" s="11">
        <v>176672</v>
      </c>
      <c r="H18" s="22" t="s">
        <v>2</v>
      </c>
      <c r="I18" s="1"/>
    </row>
    <row r="19" spans="1:9" ht="26.25" x14ac:dyDescent="0.25">
      <c r="A19" s="1"/>
      <c r="B19" s="66" t="s">
        <v>139</v>
      </c>
      <c r="C19" s="67">
        <v>20</v>
      </c>
      <c r="D19" s="11">
        <v>1846177</v>
      </c>
      <c r="E19" s="11">
        <f t="shared" ref="E19:E20" si="1">D19/C19</f>
        <v>92308.85</v>
      </c>
      <c r="F19" s="11">
        <v>0</v>
      </c>
      <c r="G19" s="11">
        <v>38400</v>
      </c>
      <c r="H19" s="22" t="s">
        <v>2</v>
      </c>
      <c r="I19" s="1"/>
    </row>
    <row r="20" spans="1:9" ht="26.25" x14ac:dyDescent="0.25">
      <c r="A20" s="1"/>
      <c r="B20" s="66" t="s">
        <v>140</v>
      </c>
      <c r="C20" s="67">
        <v>10</v>
      </c>
      <c r="D20" s="11">
        <v>996024</v>
      </c>
      <c r="E20" s="11">
        <f t="shared" si="1"/>
        <v>99602.4</v>
      </c>
      <c r="F20" s="11">
        <v>0</v>
      </c>
      <c r="G20" s="11">
        <v>20717</v>
      </c>
      <c r="H20" s="22" t="s">
        <v>2</v>
      </c>
      <c r="I20" s="1"/>
    </row>
    <row r="21" spans="1:9" x14ac:dyDescent="0.25">
      <c r="A21" s="1"/>
      <c r="B21" s="92" t="s">
        <v>131</v>
      </c>
      <c r="C21" s="93"/>
      <c r="D21" s="94"/>
      <c r="E21" s="20">
        <f>SUM(E10:E20)</f>
        <v>3108800.09</v>
      </c>
      <c r="F21" s="20">
        <f>SUM(F10:F20)</f>
        <v>0</v>
      </c>
      <c r="G21" s="20">
        <f>SUM(G10:G20)</f>
        <v>4027265</v>
      </c>
      <c r="H21" s="21" t="s">
        <v>2</v>
      </c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password="DFE9" sheet="1" objects="1" scenarios="1"/>
  <mergeCells count="3">
    <mergeCell ref="B3:H4"/>
    <mergeCell ref="B8:H8"/>
    <mergeCell ref="B21:D2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121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Anlægsprojekter'!F21</f>
        <v>0</v>
      </c>
      <c r="E10" s="22" t="s">
        <v>2</v>
      </c>
      <c r="F10" s="11">
        <f>SUM('Fane 8. Anlægsprojekter'!E21,'Fane 8. Anlægsprojekter'!G21)</f>
        <v>7136065.0899999999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7136065.0899999999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7256664.5900209993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146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68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147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9.8311927753692557E-3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59557100.530625455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7256664.5900209993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1164886.8908573005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-668311.2325348364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-375779.17039626889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-834665.74548397528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66099895.863088675</v>
      </c>
      <c r="D18" s="18" t="s">
        <v>2</v>
      </c>
      <c r="E18" s="17">
        <f>C18</f>
        <v>66099895.863088675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omk.'!E15</f>
        <v>31439062.824797254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6" t="s">
        <v>145</v>
      </c>
      <c r="C26" s="11">
        <v>5915752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37354814.824797258</v>
      </c>
      <c r="D27" s="18" t="s">
        <v>2</v>
      </c>
      <c r="E27" s="17">
        <f>C27</f>
        <v>37354814.824797258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45" t="s">
        <v>81</v>
      </c>
      <c r="C29" s="7">
        <v>0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45" t="s">
        <v>51</v>
      </c>
      <c r="C30" s="7">
        <v>-3667080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6" t="s">
        <v>52</v>
      </c>
      <c r="C31" s="7">
        <v>163672.26432013803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7" t="s">
        <v>53</v>
      </c>
      <c r="C32" s="17">
        <f>SUM(C29:C31)</f>
        <v>-3503407.7356798621</v>
      </c>
      <c r="D32" s="18" t="s">
        <v>2</v>
      </c>
      <c r="E32" s="17">
        <f>C32</f>
        <v>-3503407.7356798621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7" t="s">
        <v>24</v>
      </c>
      <c r="C34" s="17">
        <f>'Fane 6. Hist. over el. underdæk'!G13</f>
        <v>-4441676.5</v>
      </c>
      <c r="D34" s="18" t="s">
        <v>2</v>
      </c>
      <c r="E34" s="17">
        <f>C34</f>
        <v>-4441676.5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95509626.452206075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66099895.863088675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1117088.2400861986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-660823.12849724304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-374487.24160844646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-409808.50576900167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65771865.227300189</v>
      </c>
      <c r="D14" s="18" t="s">
        <v>2</v>
      </c>
      <c r="E14" s="17">
        <f>C14</f>
        <v>65771865.227300189</v>
      </c>
      <c r="F14" s="18" t="s">
        <v>2</v>
      </c>
      <c r="G14" s="1"/>
    </row>
    <row r="15" spans="1:7" ht="15" customHeight="1" x14ac:dyDescent="0.25">
      <c r="A15" s="1"/>
      <c r="B15" s="92" t="s">
        <v>74</v>
      </c>
      <c r="C15" s="93"/>
      <c r="D15" s="93"/>
      <c r="E15" s="93"/>
      <c r="F15" s="94"/>
      <c r="G15" s="1"/>
    </row>
    <row r="16" spans="1:7" ht="15" customHeight="1" x14ac:dyDescent="0.25">
      <c r="A16" s="1"/>
      <c r="B16" s="46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92" t="s">
        <v>22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</f>
        <v>31970382.986536324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145</v>
      </c>
      <c r="C22" s="11">
        <v>5915786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37886168.986536324</v>
      </c>
      <c r="D23" s="18" t="s">
        <v>2</v>
      </c>
      <c r="E23" s="17">
        <f>C23</f>
        <v>37886168.986536324</v>
      </c>
      <c r="F23" s="18" t="s">
        <v>2</v>
      </c>
      <c r="G23" s="1"/>
    </row>
    <row r="24" spans="1:7" x14ac:dyDescent="0.25">
      <c r="A24" s="1"/>
      <c r="B24" s="92" t="s">
        <v>15</v>
      </c>
      <c r="C24" s="93"/>
      <c r="D24" s="93"/>
      <c r="E24" s="93"/>
      <c r="F24" s="94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-4441676.5</v>
      </c>
      <c r="D25" s="18" t="s">
        <v>2</v>
      </c>
      <c r="E25" s="17">
        <f>C25</f>
        <v>-4441676.5</v>
      </c>
      <c r="F25" s="18" t="s">
        <v>2</v>
      </c>
      <c r="G25" s="1"/>
    </row>
    <row r="26" spans="1:7" x14ac:dyDescent="0.25">
      <c r="A26" s="1"/>
      <c r="B26" s="92" t="s">
        <v>116</v>
      </c>
      <c r="C26" s="93"/>
      <c r="D26" s="93"/>
      <c r="E26" s="93"/>
      <c r="F26" s="94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-5570749.9598778822</v>
      </c>
      <c r="D27" s="18" t="s">
        <v>2</v>
      </c>
      <c r="E27" s="17">
        <f>C27</f>
        <v>-5570749.9598778822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93645607.753958642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65771865.227300189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1111544.5223413731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-657543.69472273777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-373199.75447179662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-413108.68137170427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65439557.619075328</v>
      </c>
      <c r="D14" s="18" t="s">
        <v>2</v>
      </c>
      <c r="E14" s="17">
        <f>C14</f>
        <v>65439557.619075328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omk.'!E15*(1+Prisudvikling2019)^2</f>
        <v>32510682.459008783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145</v>
      </c>
      <c r="C22" s="11">
        <v>5915820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38426502.459008783</v>
      </c>
      <c r="D23" s="18" t="s">
        <v>2</v>
      </c>
      <c r="E23" s="17">
        <f>C23</f>
        <v>38426502.459008783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-5664895.6341998177</v>
      </c>
      <c r="D25" s="18" t="s">
        <v>2</v>
      </c>
      <c r="E25" s="17">
        <f>C25</f>
        <v>-5664895.6341998177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98201164.443884298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65439557.619075328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1105928.523762373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-654221.50260090095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-371916.69371592253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-416435.4331895301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65102912.513331346</v>
      </c>
      <c r="D13" s="18" t="s">
        <v>2</v>
      </c>
      <c r="E13" s="17">
        <f>C13</f>
        <v>65102912.513331346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omk.'!E15*(1+Prisudvikling2019)^3</f>
        <v>33060112.992566027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145</v>
      </c>
      <c r="C21" s="11">
        <v>5915856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38975968.992566027</v>
      </c>
      <c r="D22" s="18" t="s">
        <v>2</v>
      </c>
      <c r="E22" s="17">
        <f>C22</f>
        <v>38975968.992566027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104078881.50589737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93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93380675.406650454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33823574.876024999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59557100.530625455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102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3" t="s">
        <v>141</v>
      </c>
      <c r="C10" s="64"/>
      <c r="D10" s="65"/>
      <c r="E10" s="11">
        <v>71627</v>
      </c>
      <c r="F10" s="22" t="s">
        <v>2</v>
      </c>
      <c r="G10" s="1"/>
      <c r="H10" s="1"/>
    </row>
    <row r="11" spans="1:8" x14ac:dyDescent="0.25">
      <c r="A11" s="1"/>
      <c r="B11" s="63" t="s">
        <v>142</v>
      </c>
      <c r="C11" s="64"/>
      <c r="D11" s="65"/>
      <c r="E11" s="11">
        <v>29903670</v>
      </c>
      <c r="F11" s="22" t="s">
        <v>2</v>
      </c>
      <c r="G11" s="1"/>
      <c r="H11" s="1"/>
    </row>
    <row r="12" spans="1:8" x14ac:dyDescent="0.25">
      <c r="A12" s="1"/>
      <c r="B12" s="63" t="s">
        <v>143</v>
      </c>
      <c r="C12" s="64"/>
      <c r="D12" s="65"/>
      <c r="E12" s="11">
        <v>292920</v>
      </c>
      <c r="F12" s="22" t="s">
        <v>2</v>
      </c>
      <c r="G12" s="1"/>
      <c r="H12" s="1"/>
    </row>
    <row r="13" spans="1:8" x14ac:dyDescent="0.25">
      <c r="A13" s="1"/>
      <c r="B13" s="63" t="s">
        <v>144</v>
      </c>
      <c r="C13" s="64"/>
      <c r="D13" s="65"/>
      <c r="E13" s="11">
        <v>134549</v>
      </c>
      <c r="F13" s="22" t="s">
        <v>2</v>
      </c>
      <c r="G13" s="1"/>
      <c r="H13" s="1"/>
    </row>
    <row r="14" spans="1:8" x14ac:dyDescent="0.25">
      <c r="A14" s="1"/>
      <c r="B14" s="92" t="s">
        <v>128</v>
      </c>
      <c r="C14" s="93"/>
      <c r="D14" s="94"/>
      <c r="E14" s="20">
        <f>SUM(E10:E13)</f>
        <v>30402766</v>
      </c>
      <c r="F14" s="21" t="s">
        <v>2</v>
      </c>
      <c r="G14" s="1"/>
      <c r="H14" s="1"/>
    </row>
    <row r="15" spans="1:8" x14ac:dyDescent="0.25">
      <c r="A15" s="1"/>
      <c r="B15" s="92" t="s">
        <v>129</v>
      </c>
      <c r="C15" s="93"/>
      <c r="D15" s="94"/>
      <c r="E15" s="20">
        <f>E14*(1+Prisudvikling2019)^2</f>
        <v>31439062.824797254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3">
    <mergeCell ref="B3:F4"/>
    <mergeCell ref="B14:D14"/>
    <mergeCell ref="B15:D15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376853.20202203165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18842660.101101581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770858.76140975032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43551342.452528268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7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7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7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-41295298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-32411945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-8883353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-4441676.5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2018-08-27T13:24:54Z</dcterms:modified>
</cp:coreProperties>
</file>