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G11" i="11" l="1"/>
  <c r="F1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6" i="20" l="1"/>
  <c r="F11" i="21"/>
  <c r="F12" i="21" s="1"/>
  <c r="C13" i="2" s="1"/>
  <c r="D11" i="21"/>
  <c r="D12" i="21" s="1"/>
  <c r="C12" i="2" s="1"/>
  <c r="C9" i="2"/>
  <c r="E17" i="19"/>
  <c r="E18" i="19" s="1"/>
  <c r="C24" i="2" l="1"/>
  <c r="E27" i="2" s="1"/>
  <c r="C20" i="22"/>
  <c r="E23" i="22" s="1"/>
  <c r="C19" i="23"/>
  <c r="C20" i="15"/>
  <c r="E23" i="15" s="1"/>
  <c r="E22" i="23" l="1"/>
  <c r="G11" i="10"/>
  <c r="E32" i="2" l="1"/>
  <c r="G13" i="10"/>
  <c r="C25" i="15" s="1"/>
  <c r="E25" i="15" l="1"/>
  <c r="D17" i="20"/>
  <c r="C10" i="2" s="1"/>
  <c r="C16" i="2" s="1"/>
  <c r="C12" i="15" l="1"/>
  <c r="C12" i="22" s="1"/>
  <c r="C11" i="23" s="1"/>
  <c r="E11" i="11" l="1"/>
  <c r="F10" i="20" s="1"/>
  <c r="F16" i="20" s="1"/>
  <c r="F17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<sst xmlns="http://schemas.openxmlformats.org/spreadsheetml/2006/main" count="350" uniqueCount="151">
  <si>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</si>
  <si>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</si>
  <si>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</si>
  <si>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</si>
  <si>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</si>
  <si>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</si>
  <si>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</si>
  <si>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</si>
  <si>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</si>
  <si>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</si>
  <si>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</si>
  <si>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</si>
  <si>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</si>
  <si>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</si>
  <si>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</si>
  <si>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</si>
  <si>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</si>
  <si>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</si>
  <si>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</si>
  <si>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</si>
  <si>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</si>
  <si>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</si>
  <si>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</si>
  <si>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</si>
  <si>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</si>
  <si>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</si>
  <si>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</si>
  <si>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</si>
  <si>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</si>
  <si>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</si>
  <si>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</si>
  <si>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</si>
  <si>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</si>
  <si>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</si>
  <si>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</si>
  <si>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</si>
  <si>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</si>
  <si>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</si>
  <si>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</si>
  <si>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</si>
  <si>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</si>
  <si>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</si>
  <si>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</si>
  <si>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</si>
  <si>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</si>
  <si>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</si>
  <si>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</si>
  <si>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</si>
  <si>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</si>
  <si>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</si>
  <si>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</si>
  <si>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</si>
  <si>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</si>
  <si>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</si>
  <si>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</si>
  <si>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</si>
  <si>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</si>
  <si>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</si>
  <si>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</si>
  <si>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</si>
  <si>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</si>
  <si>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</si>
  <si>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</si>
  <si>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</si>
  <si>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</si>
  <si>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</si>
  <si>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</si>
  <si>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</si>
  <si>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</si>
  <si>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</si>
  <si>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</si>
  <si>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</si>
  <si>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</si>
  <si>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</si>
  <si>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</si>
  <si>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</si>
  <si>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</si>
  <si>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</si>
  <si>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</si>
  <si>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</si>
  <si>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</si>
  <si>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</si>
  <si>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</si>
  <si>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</si>
  <si>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</si>
  <si>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</si>
  <si>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</si>
  <si>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</si>
  <si>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</si>
  <si>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</si>
  <si>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</si>
  <si>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</si>
  <si>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</si>
  <si>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</si>
  <si>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</si>
  <si>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</si>
  <si>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</si>
  <si>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</si>
  <si>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</si>
  <si>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</si>
  <si>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</si>
  <si>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</si>
  <si>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</si>
  <si>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</si>
  <si>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</si>
  <si>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</si>
  <si>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</si>
  <si>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</si>
  <si>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</si>
  <si>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</si>
  <si>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</si>
  <si>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</si>
  <si>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</si>
  <si>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</si>
  <si>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</si>
  <si>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</si>
  <si>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</si>
  <si>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</si>
  <si>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</si>
  <si>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</si>
  <si>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</si>
  <si>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</si>
  <si>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</si>
  <si>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</si>
  <si>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</si>
  <si>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</si>
  <si>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</si>
  <si>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</si>
  <si>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</si>
  <si>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</si>
  <si>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</si>
  <si>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</si>
  <si>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</si>
  <si>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</si>
  <si>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</si>
  <si>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</si>
  <si>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</si>
  <si>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</si>
  <si>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</si>
  <si>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</si>
  <si>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</si>
  <si>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Tjenestemandspensioner</t>
  </si>
  <si>
    <t>Erstatninger</t>
  </si>
  <si>
    <t xml:space="preserve">Medfinansiering efter prisloftbekendtgørelsen </t>
  </si>
  <si>
    <t>Adskillelse af regn- og spildevand</t>
  </si>
  <si>
    <t>Klimatilpasning</t>
  </si>
  <si>
    <t>Klimaunderstøttende tiltag</t>
  </si>
  <si>
    <t>Returpumpning</t>
  </si>
  <si>
    <t>Udvidelse af forsyningsområdet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</si>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</sst>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3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123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4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3" t="s">
        <v>31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30</v>
      </c>
      <c r="D14" s="83" t="s">
        <v>95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94</v>
      </c>
      <c r="D15" s="83" t="s">
        <v>97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96</v>
      </c>
      <c r="D16" s="83" t="s">
        <v>124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6</v>
      </c>
      <c r="D17" s="89" t="s">
        <v>98</v>
      </c>
      <c r="E17" s="90"/>
      <c r="F17" s="90"/>
      <c r="G17" s="91"/>
      <c r="H17" s="1"/>
      <c r="I17" s="1"/>
    </row>
    <row r="18" spans="1:9" x14ac:dyDescent="0.25">
      <c r="A18" s="1"/>
      <c r="B18" s="1"/>
      <c r="C18" s="6" t="s">
        <v>7</v>
      </c>
      <c r="D18" s="89" t="s">
        <v>99</v>
      </c>
      <c r="E18" s="90"/>
      <c r="F18" s="90"/>
      <c r="G18" s="91"/>
      <c r="H18" s="1"/>
      <c r="I18" s="1"/>
    </row>
    <row r="19" spans="1:9" x14ac:dyDescent="0.25">
      <c r="A19" s="1"/>
      <c r="B19" s="1"/>
      <c r="C19" s="6" t="s">
        <v>8</v>
      </c>
      <c r="D19" s="74" t="s">
        <v>103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9</v>
      </c>
      <c r="D20" s="77" t="s">
        <v>100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10</v>
      </c>
      <c r="D21" s="77" t="s">
        <v>122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11</v>
      </c>
      <c r="D22" s="77" t="s">
        <v>104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12</v>
      </c>
      <c r="D23" s="80" t="s">
        <v>28</v>
      </c>
      <c r="E23" s="81"/>
      <c r="F23" s="81"/>
      <c r="G23" s="82"/>
      <c r="H23" s="1"/>
      <c r="I23" s="1"/>
    </row>
    <row r="24" spans="1:9" x14ac:dyDescent="0.25">
      <c r="A24" s="1"/>
      <c r="B24" s="1"/>
      <c r="C24" s="6" t="s">
        <v>26</v>
      </c>
      <c r="D24" s="71" t="s">
        <v>101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29</v>
      </c>
      <c r="D25" s="71" t="s">
        <v>54</v>
      </c>
      <c r="E25" s="72"/>
      <c r="F25" s="72"/>
      <c r="G25" s="7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1" t="s">
        <v>105</v>
      </c>
      <c r="C9" s="102"/>
      <c r="D9" s="103"/>
      <c r="E9" s="11">
        <v>393639137.98172462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106</v>
      </c>
      <c r="C10" s="102"/>
      <c r="D10" s="103"/>
      <c r="E10" s="11">
        <v>411128637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112</v>
      </c>
      <c r="C11" s="102"/>
      <c r="D11" s="103"/>
      <c r="E11" s="11">
        <v>450000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-17039499.01827538</v>
      </c>
      <c r="F12" s="25" t="s">
        <v>2</v>
      </c>
      <c r="G12" s="17">
        <f>E12</f>
        <v>-17039499.01827538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4" t="s">
        <v>118</v>
      </c>
      <c r="C18" s="105"/>
      <c r="D18" s="106"/>
      <c r="E18" s="11">
        <f>IF(E12&lt;0,E12,0)</f>
        <v>-17039499.01827538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113</v>
      </c>
      <c r="C19" s="105"/>
      <c r="D19" s="10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119</v>
      </c>
      <c r="C20" s="105"/>
      <c r="D20" s="106"/>
      <c r="E20" s="11">
        <f>E18/E19</f>
        <v>-8519749.5091376901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-8519749.5091376901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-8959041.9094264898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6" t="s">
        <v>133</v>
      </c>
      <c r="C10" s="67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4" t="s">
        <v>131</v>
      </c>
      <c r="C11" s="95"/>
      <c r="D11" s="96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68" t="s">
        <v>144</v>
      </c>
      <c r="C11" s="69"/>
      <c r="D11" s="60">
        <v>307618</v>
      </c>
      <c r="E11" s="22" t="s">
        <v>2</v>
      </c>
      <c r="F11" s="11">
        <v>3235197</v>
      </c>
      <c r="G11" s="22" t="s">
        <v>2</v>
      </c>
      <c r="H11" s="1"/>
    </row>
    <row r="12" spans="1:8" x14ac:dyDescent="0.25">
      <c r="A12" s="1"/>
      <c r="B12" s="68" t="s">
        <v>145</v>
      </c>
      <c r="C12" s="69"/>
      <c r="D12" s="60">
        <v>0</v>
      </c>
      <c r="E12" s="22" t="s">
        <v>2</v>
      </c>
      <c r="F12" s="11">
        <v>312979</v>
      </c>
      <c r="G12" s="22" t="s">
        <v>2</v>
      </c>
      <c r="H12" s="1"/>
    </row>
    <row r="13" spans="1:8" x14ac:dyDescent="0.25">
      <c r="A13" s="1"/>
      <c r="B13" s="68" t="s">
        <v>146</v>
      </c>
      <c r="C13" s="69"/>
      <c r="D13" s="11">
        <v>907414</v>
      </c>
      <c r="E13" s="22" t="s">
        <v>2</v>
      </c>
      <c r="F13" s="11">
        <v>0</v>
      </c>
      <c r="G13" s="22" t="s">
        <v>2</v>
      </c>
      <c r="H13" s="1"/>
    </row>
    <row r="14" spans="1:8" x14ac:dyDescent="0.25">
      <c r="A14" s="1"/>
      <c r="B14" s="68" t="s">
        <v>147</v>
      </c>
      <c r="C14" s="69"/>
      <c r="D14" s="60">
        <v>136828</v>
      </c>
      <c r="E14" s="22" t="s">
        <v>2</v>
      </c>
      <c r="F14" s="11">
        <v>0</v>
      </c>
      <c r="G14" s="22" t="s">
        <v>2</v>
      </c>
      <c r="H14" s="1"/>
    </row>
    <row r="15" spans="1:8" x14ac:dyDescent="0.25">
      <c r="A15" s="1"/>
      <c r="B15" s="58" t="s">
        <v>148</v>
      </c>
      <c r="C15" s="59"/>
      <c r="D15" s="60">
        <v>822821</v>
      </c>
      <c r="E15" s="22" t="s">
        <v>2</v>
      </c>
      <c r="F15" s="11">
        <v>1579634</v>
      </c>
      <c r="G15" s="22" t="s">
        <v>2</v>
      </c>
      <c r="H15" s="1"/>
    </row>
    <row r="16" spans="1:8" x14ac:dyDescent="0.25">
      <c r="A16" s="1"/>
      <c r="B16" s="39" t="s">
        <v>69</v>
      </c>
      <c r="C16" s="41"/>
      <c r="D16" s="20">
        <f>SUM(D10:D15)</f>
        <v>2174681</v>
      </c>
      <c r="E16" s="21" t="s">
        <v>2</v>
      </c>
      <c r="F16" s="20">
        <f>SUM(F10:F15)</f>
        <v>5127810</v>
      </c>
      <c r="G16" s="21" t="s">
        <v>2</v>
      </c>
      <c r="H16" s="1"/>
    </row>
    <row r="17" spans="1:8" x14ac:dyDescent="0.25">
      <c r="A17" s="1"/>
      <c r="B17" s="39" t="s">
        <v>70</v>
      </c>
      <c r="C17" s="41"/>
      <c r="D17" s="20">
        <f>D16*(1+Prisudvikling2019)</f>
        <v>2211433.1088999999</v>
      </c>
      <c r="E17" s="21" t="s">
        <v>2</v>
      </c>
      <c r="F17" s="20">
        <f>F16*(1+Prisudvikling2019)</f>
        <v>5214469.9889999991</v>
      </c>
      <c r="G17" s="21" t="s">
        <v>2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149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70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150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357401376.52330071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Tillæg'!D17</f>
        <v>2211433.1088999999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Tillæg'!F17</f>
        <v>5214469.9889999991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6380021.8515122728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-2304001.0317545678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-4483604.9721779013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364419695.46878052</v>
      </c>
      <c r="D18" s="18" t="s">
        <v>2</v>
      </c>
      <c r="E18" s="17">
        <f>C18</f>
        <v>364419695.46878052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omk.'!E18</f>
        <v>24459115.252084114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143</v>
      </c>
      <c r="C26" s="11">
        <v>4961722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29420837.252084114</v>
      </c>
      <c r="D27" s="18" t="s">
        <v>2</v>
      </c>
      <c r="E27" s="17">
        <f>C27</f>
        <v>29420837.252084114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-72864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134310.56852578185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61446.568525781855</v>
      </c>
      <c r="D32" s="18" t="s">
        <v>2</v>
      </c>
      <c r="E32" s="17">
        <f>C32</f>
        <v>61446.568525781855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4326378</v>
      </c>
      <c r="D34" s="18" t="s">
        <v>2</v>
      </c>
      <c r="E34" s="17">
        <f>C34</f>
        <v>4326378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398228357.28939044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364419695.46878052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6158692.8534223903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-2296079.8762073955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-2201383.5646762727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366080924.88131922</v>
      </c>
      <c r="D14" s="18" t="s">
        <v>2</v>
      </c>
      <c r="E14" s="17">
        <f>C14</f>
        <v>366080924.88131922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omk.'!E18*(1+Prisudvikling2019)</f>
        <v>24872474.299844332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143</v>
      </c>
      <c r="C22" s="11">
        <v>4972058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29844532.299844332</v>
      </c>
      <c r="D23" s="18" t="s">
        <v>2</v>
      </c>
      <c r="E23" s="17">
        <f>C23</f>
        <v>29844532.299844332</v>
      </c>
      <c r="F23" s="18" t="s">
        <v>2</v>
      </c>
      <c r="G23" s="1"/>
    </row>
    <row r="24" spans="1:7" x14ac:dyDescent="0.25">
      <c r="A24" s="1"/>
      <c r="B24" s="94" t="s">
        <v>15</v>
      </c>
      <c r="C24" s="95"/>
      <c r="D24" s="95"/>
      <c r="E24" s="95"/>
      <c r="F24" s="96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4326378</v>
      </c>
      <c r="D25" s="18" t="s">
        <v>2</v>
      </c>
      <c r="E25" s="17">
        <f>C25</f>
        <v>4326378</v>
      </c>
      <c r="F25" s="18" t="s">
        <v>2</v>
      </c>
      <c r="G25" s="1"/>
    </row>
    <row r="26" spans="1:7" x14ac:dyDescent="0.25">
      <c r="A26" s="1"/>
      <c r="B26" s="94" t="s">
        <v>116</v>
      </c>
      <c r="C26" s="95"/>
      <c r="D26" s="95"/>
      <c r="E26" s="95"/>
      <c r="F26" s="96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-8959041.9094264898</v>
      </c>
      <c r="D27" s="18" t="s">
        <v>2</v>
      </c>
      <c r="E27" s="17">
        <f>C27</f>
        <v>-8959041.9094264898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391292793.27173704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366080924.88131922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6186767.6304942947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-2288185.9535929943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-2219111.2404811033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367760395.31773943</v>
      </c>
      <c r="D14" s="18" t="s">
        <v>2</v>
      </c>
      <c r="E14" s="17">
        <f>C14</f>
        <v>367760395.31773943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omk.'!E18*(1+Prisudvikling2019)^2</f>
        <v>25292819.115511701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143</v>
      </c>
      <c r="C22" s="11">
        <v>4982548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30275367.115511701</v>
      </c>
      <c r="D23" s="18" t="s">
        <v>2</v>
      </c>
      <c r="E23" s="17">
        <f>C23</f>
        <v>30275367.115511701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-9110449.7176957969</v>
      </c>
      <c r="D25" s="18" t="s">
        <v>2</v>
      </c>
      <c r="E25" s="17">
        <f>C25</f>
        <v>-9110449.7176957969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388925312.71555537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367760395.31773943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6215150.6808697954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-2280319.1702845413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-2236981.6767273601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369458245.15159732</v>
      </c>
      <c r="D13" s="18" t="s">
        <v>2</v>
      </c>
      <c r="E13" s="17">
        <f>C13</f>
        <v>369458245.15159732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omk.'!E18*(1+Prisudvikling2019)^3</f>
        <v>25720267.758563843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143</v>
      </c>
      <c r="C21" s="11">
        <v>4993196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30713463.758563843</v>
      </c>
      <c r="D22" s="18" t="s">
        <v>2</v>
      </c>
      <c r="E22" s="17">
        <f>C22</f>
        <v>30713463.758563843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400171708.91016114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379783438.5731293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22382062.049828611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357401376.52330071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136</v>
      </c>
      <c r="C10" s="64"/>
      <c r="D10" s="65"/>
      <c r="E10" s="11">
        <v>8027788</v>
      </c>
      <c r="F10" s="22" t="s">
        <v>2</v>
      </c>
      <c r="G10" s="1"/>
      <c r="H10" s="1"/>
    </row>
    <row r="11" spans="1:8" x14ac:dyDescent="0.25">
      <c r="A11" s="1"/>
      <c r="B11" s="63" t="s">
        <v>137</v>
      </c>
      <c r="C11" s="64"/>
      <c r="D11" s="65"/>
      <c r="E11" s="11">
        <v>207344</v>
      </c>
      <c r="F11" s="22" t="s">
        <v>2</v>
      </c>
      <c r="G11" s="1"/>
      <c r="H11" s="1"/>
    </row>
    <row r="12" spans="1:8" ht="30.75" customHeight="1" x14ac:dyDescent="0.25">
      <c r="A12" s="1"/>
      <c r="B12" s="98" t="s">
        <v>138</v>
      </c>
      <c r="C12" s="99"/>
      <c r="D12" s="100"/>
      <c r="E12" s="11">
        <v>1294071</v>
      </c>
      <c r="F12" s="22" t="s">
        <v>2</v>
      </c>
      <c r="G12" s="1"/>
      <c r="H12" s="1"/>
    </row>
    <row r="13" spans="1:8" x14ac:dyDescent="0.25">
      <c r="A13" s="1"/>
      <c r="B13" s="63" t="s">
        <v>139</v>
      </c>
      <c r="C13" s="64"/>
      <c r="D13" s="65"/>
      <c r="E13" s="11">
        <v>2012201</v>
      </c>
      <c r="F13" s="22" t="s">
        <v>2</v>
      </c>
      <c r="G13" s="1"/>
      <c r="H13" s="1"/>
    </row>
    <row r="14" spans="1:8" x14ac:dyDescent="0.25">
      <c r="A14" s="1"/>
      <c r="B14" s="63" t="s">
        <v>140</v>
      </c>
      <c r="C14" s="64"/>
      <c r="D14" s="65"/>
      <c r="E14" s="11">
        <v>4470000</v>
      </c>
      <c r="F14" s="22" t="s">
        <v>2</v>
      </c>
      <c r="G14" s="1"/>
      <c r="H14" s="1"/>
    </row>
    <row r="15" spans="1:8" x14ac:dyDescent="0.25">
      <c r="A15" s="1"/>
      <c r="B15" s="63" t="s">
        <v>141</v>
      </c>
      <c r="C15" s="64"/>
      <c r="D15" s="65"/>
      <c r="E15" s="11">
        <v>6732906</v>
      </c>
      <c r="F15" s="22" t="s">
        <v>2</v>
      </c>
      <c r="G15" s="1"/>
      <c r="H15" s="1"/>
    </row>
    <row r="16" spans="1:8" x14ac:dyDescent="0.25">
      <c r="A16" s="1"/>
      <c r="B16" s="63" t="s">
        <v>142</v>
      </c>
      <c r="C16" s="64"/>
      <c r="D16" s="65"/>
      <c r="E16" s="11">
        <v>908582</v>
      </c>
      <c r="F16" s="22" t="s">
        <v>2</v>
      </c>
      <c r="G16" s="1"/>
      <c r="H16" s="1"/>
    </row>
    <row r="17" spans="1:8" x14ac:dyDescent="0.25">
      <c r="A17" s="1"/>
      <c r="B17" s="94" t="s">
        <v>128</v>
      </c>
      <c r="C17" s="95"/>
      <c r="D17" s="96"/>
      <c r="E17" s="20">
        <f>SUM(E10:E16)</f>
        <v>23652892</v>
      </c>
      <c r="F17" s="21" t="s">
        <v>2</v>
      </c>
      <c r="G17" s="1"/>
      <c r="H17" s="1"/>
    </row>
    <row r="18" spans="1:8" x14ac:dyDescent="0.25">
      <c r="A18" s="1"/>
      <c r="B18" s="94" t="s">
        <v>129</v>
      </c>
      <c r="C18" s="95"/>
      <c r="D18" s="96"/>
      <c r="E18" s="20">
        <f>E17*(1+Prisudvikling2019)^2</f>
        <v>24459115.252084114</v>
      </c>
      <c r="F18" s="21" t="s">
        <v>2</v>
      </c>
      <c r="G18" s="1"/>
      <c r="H18" s="1"/>
    </row>
    <row r="19" spans="1:8" x14ac:dyDescent="0.25">
      <c r="A19" s="1"/>
      <c r="B19" s="24"/>
      <c r="C19" s="23"/>
      <c r="D19" s="23"/>
      <c r="E19" s="23"/>
      <c r="F19" s="23"/>
      <c r="G19" s="1"/>
      <c r="H19" s="1"/>
    </row>
    <row r="20" spans="1:8" x14ac:dyDescent="0.25">
      <c r="A20" s="1"/>
      <c r="B20" s="23"/>
      <c r="C20" s="23"/>
      <c r="D20" s="23"/>
      <c r="E20" s="23"/>
      <c r="F20" s="23"/>
      <c r="G20" s="1"/>
      <c r="H20" s="1"/>
    </row>
    <row r="21" spans="1:8" x14ac:dyDescent="0.25">
      <c r="A21" s="1"/>
      <c r="B21" s="1"/>
      <c r="C21" s="1"/>
      <c r="D21" s="1"/>
      <c r="E21" s="23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4">
    <mergeCell ref="B3:F4"/>
    <mergeCell ref="B17:D17"/>
    <mergeCell ref="B18:D18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2265481.5275392462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113274076.3769623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4439735.554950254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250832517.22882789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87</v>
      </c>
      <c r="C17" s="102"/>
      <c r="D17" s="102"/>
      <c r="E17" s="102"/>
      <c r="F17" s="103"/>
      <c r="G17" s="57">
        <v>0.02</v>
      </c>
      <c r="H17" s="22"/>
      <c r="I17" s="1"/>
    </row>
    <row r="18" spans="1:9" x14ac:dyDescent="0.25">
      <c r="A18" s="1"/>
      <c r="B18" s="101" t="s">
        <v>86</v>
      </c>
      <c r="C18" s="102"/>
      <c r="D18" s="102"/>
      <c r="E18" s="102"/>
      <c r="F18" s="103"/>
      <c r="G18" s="57">
        <v>0.02</v>
      </c>
      <c r="H18" s="22"/>
      <c r="I18" s="1"/>
    </row>
    <row r="19" spans="1:9" x14ac:dyDescent="0.25">
      <c r="A19" s="1"/>
      <c r="B19" s="101" t="s">
        <v>88</v>
      </c>
      <c r="C19" s="102"/>
      <c r="D19" s="102"/>
      <c r="E19" s="102"/>
      <c r="F19" s="103"/>
      <c r="G19" s="57">
        <v>1.77E-2</v>
      </c>
      <c r="H19" s="22"/>
      <c r="I19" s="1"/>
    </row>
    <row r="20" spans="1:9" x14ac:dyDescent="0.25">
      <c r="A20" s="1"/>
      <c r="B20" s="101" t="s">
        <v>132</v>
      </c>
      <c r="C20" s="102"/>
      <c r="D20" s="102"/>
      <c r="E20" s="102"/>
      <c r="F20" s="10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48943000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40290244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8652756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4326378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2018-08-27T13:30:55Z</dcterms:modified>
</cp:coreProperties>
</file>