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12" i="11"/>
  <c r="F12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2" i="19"/>
  <c r="E13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2" i="20"/>
  <c r="C10" i="2" s="1"/>
  <c r="C16" i="2" s="1"/>
  <c r="C12" i="15" l="1"/>
  <c r="C12" i="22" s="1"/>
  <c r="C11" i="23" s="1"/>
  <c r="E11" i="11"/>
  <c r="E12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l="1"/>
  <c r="C13" i="23" s="1"/>
  <c r="E13" i="23" s="1"/>
  <c r="E22" i="23" s="1"/>
</calcChain>
</file>

<file path=xl/sharedStrings.xml><?xml version="1.0" encoding="utf-8"?>
<sst xmlns="http://schemas.openxmlformats.org/spreadsheetml/2006/main" count="320" uniqueCount="142">
  <si>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</si>
  <si>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</si>
  <si>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</si>
  <si>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</si>
  <si>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</si>
  <si>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</si>
  <si>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</si>
  <si>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</si>
  <si>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</si>
  <si>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</si>
  <si>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</si>
  <si>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</si>
  <si>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</si>
  <si>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</si>
  <si>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</si>
  <si>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</si>
  <si>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</si>
  <si>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</si>
  <si>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</si>
  <si>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</si>
  <si>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</si>
  <si>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</si>
  <si>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</si>
  <si>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</si>
  <si>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</si>
  <si>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</si>
  <si>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</si>
  <si>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</si>
  <si>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</si>
  <si>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</si>
  <si>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</si>
  <si>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</si>
  <si>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</si>
  <si>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</si>
  <si>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</si>
  <si>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</si>
  <si>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</si>
  <si>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</si>
  <si>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</si>
  <si>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</si>
  <si>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</si>
  <si>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</si>
  <si>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</si>
  <si>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</si>
  <si>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</si>
  <si>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</si>
  <si>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</si>
  <si>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</si>
  <si>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</si>
  <si>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</si>
  <si>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</si>
  <si>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</si>
  <si>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</si>
  <si>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</si>
  <si>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</si>
  <si>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</si>
  <si>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</si>
  <si>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</si>
  <si>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</si>
  <si>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</si>
  <si>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</si>
  <si>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</si>
  <si>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</si>
  <si>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</si>
  <si>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</si>
  <si>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</si>
  <si>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</si>
  <si>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</si>
  <si>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</si>
  <si>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</si>
  <si>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</si>
  <si>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</si>
  <si>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</si>
  <si>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</si>
  <si>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</si>
  <si>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</si>
  <si>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</si>
  <si>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</si>
  <si>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</si>
  <si>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</si>
  <si>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</si>
  <si>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</si>
  <si>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</si>
  <si>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</si>
  <si>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</si>
  <si>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</si>
  <si>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</si>
  <si>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</si>
  <si>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</si>
  <si>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</si>
  <si>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</si>
  <si>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</si>
  <si>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</si>
  <si>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</si>
  <si>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</si>
  <si>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</si>
  <si>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</si>
  <si>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</si>
  <si>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</si>
  <si>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</si>
  <si>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</si>
  <si>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</si>
  <si>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</si>
  <si>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</si>
  <si>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</si>
  <si>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</si>
  <si>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</si>
  <si>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</si>
  <si>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</si>
  <si>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</si>
  <si>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</si>
  <si>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</si>
  <si>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</si>
  <si>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</si>
  <si>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</si>
  <si>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</si>
  <si>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</si>
  <si>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</si>
  <si>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</si>
  <si>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</si>
  <si>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</si>
  <si>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</si>
  <si>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</si>
  <si>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</si>
  <si>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</si>
  <si>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</si>
  <si>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</si>
  <si>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</si>
  <si>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</si>
  <si>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</si>
  <si>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</si>
  <si>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</si>
  <si>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</si>
  <si>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</si>
  <si>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</si>
  <si>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>Spildevandsafgift</t>
  </si>
  <si>
    <t>Afgift til Forsyningsekretariatet</t>
  </si>
  <si>
    <t>Ø 200 mm &lt; Ledningsnet ≤ Ø 500 mm</t>
  </si>
  <si>
    <t>Tryksatte minipumpestationer (husstandssystemer)</t>
  </si>
  <si>
    <t>75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</si>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</sst>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Alignment="1" applyProtection="1">
      <alignment horizontal="right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9" t="s">
        <v>3</v>
      </c>
      <c r="E6" s="79"/>
      <c r="F6" s="79"/>
      <c r="G6" s="79"/>
      <c r="H6" s="3"/>
      <c r="I6" s="1"/>
    </row>
    <row r="7" spans="1:9" ht="15" customHeight="1" x14ac:dyDescent="0.25">
      <c r="A7" s="1"/>
      <c r="B7" s="1"/>
      <c r="C7" s="3"/>
      <c r="D7" s="79"/>
      <c r="E7" s="79"/>
      <c r="F7" s="79"/>
      <c r="G7" s="79"/>
      <c r="H7" s="3"/>
      <c r="I7" s="1"/>
    </row>
    <row r="8" spans="1:9" ht="15.75" x14ac:dyDescent="0.25">
      <c r="A8" s="1"/>
      <c r="B8" s="1"/>
      <c r="C8" s="4"/>
      <c r="D8" s="81" t="s">
        <v>123</v>
      </c>
      <c r="E8" s="81"/>
      <c r="F8" s="81"/>
      <c r="G8" s="8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0" t="s">
        <v>4</v>
      </c>
      <c r="E11" s="80"/>
      <c r="F11" s="80"/>
      <c r="G11" s="8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6" t="s">
        <v>31</v>
      </c>
      <c r="E13" s="77"/>
      <c r="F13" s="77"/>
      <c r="G13" s="78"/>
      <c r="H13" s="1"/>
      <c r="I13" s="1"/>
    </row>
    <row r="14" spans="1:9" x14ac:dyDescent="0.25">
      <c r="A14" s="1"/>
      <c r="B14" s="1"/>
      <c r="C14" s="6" t="s">
        <v>30</v>
      </c>
      <c r="D14" s="76" t="s">
        <v>95</v>
      </c>
      <c r="E14" s="77"/>
      <c r="F14" s="77"/>
      <c r="G14" s="78"/>
      <c r="H14" s="1"/>
      <c r="I14" s="1"/>
    </row>
    <row r="15" spans="1:9" x14ac:dyDescent="0.25">
      <c r="A15" s="1"/>
      <c r="B15" s="1"/>
      <c r="C15" s="6" t="s">
        <v>94</v>
      </c>
      <c r="D15" s="76" t="s">
        <v>97</v>
      </c>
      <c r="E15" s="77"/>
      <c r="F15" s="77"/>
      <c r="G15" s="78"/>
      <c r="H15" s="1"/>
      <c r="I15" s="1"/>
    </row>
    <row r="16" spans="1:9" x14ac:dyDescent="0.25">
      <c r="A16" s="1"/>
      <c r="B16" s="1"/>
      <c r="C16" s="6" t="s">
        <v>96</v>
      </c>
      <c r="D16" s="76" t="s">
        <v>124</v>
      </c>
      <c r="E16" s="77"/>
      <c r="F16" s="77"/>
      <c r="G16" s="78"/>
      <c r="H16" s="1"/>
      <c r="I16" s="1"/>
    </row>
    <row r="17" spans="1:9" x14ac:dyDescent="0.25">
      <c r="A17" s="1"/>
      <c r="B17" s="1"/>
      <c r="C17" s="6" t="s">
        <v>6</v>
      </c>
      <c r="D17" s="82" t="s">
        <v>98</v>
      </c>
      <c r="E17" s="83"/>
      <c r="F17" s="83"/>
      <c r="G17" s="84"/>
      <c r="H17" s="1"/>
      <c r="I17" s="1"/>
    </row>
    <row r="18" spans="1:9" x14ac:dyDescent="0.25">
      <c r="A18" s="1"/>
      <c r="B18" s="1"/>
      <c r="C18" s="6" t="s">
        <v>7</v>
      </c>
      <c r="D18" s="82" t="s">
        <v>99</v>
      </c>
      <c r="E18" s="83"/>
      <c r="F18" s="83"/>
      <c r="G18" s="84"/>
      <c r="H18" s="1"/>
      <c r="I18" s="1"/>
    </row>
    <row r="19" spans="1:9" x14ac:dyDescent="0.25">
      <c r="A19" s="1"/>
      <c r="B19" s="1"/>
      <c r="C19" s="6" t="s">
        <v>8</v>
      </c>
      <c r="D19" s="67" t="s">
        <v>103</v>
      </c>
      <c r="E19" s="68"/>
      <c r="F19" s="68"/>
      <c r="G19" s="69"/>
      <c r="H19" s="1"/>
      <c r="I19" s="1"/>
    </row>
    <row r="20" spans="1:9" x14ac:dyDescent="0.25">
      <c r="A20" s="1"/>
      <c r="B20" s="1"/>
      <c r="C20" s="6" t="s">
        <v>9</v>
      </c>
      <c r="D20" s="70" t="s">
        <v>100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10</v>
      </c>
      <c r="D21" s="70" t="s">
        <v>122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</v>
      </c>
      <c r="D22" s="70" t="s">
        <v>104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12</v>
      </c>
      <c r="D23" s="73" t="s">
        <v>28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26</v>
      </c>
      <c r="D24" s="64" t="s">
        <v>101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29</v>
      </c>
      <c r="D25" s="64" t="s">
        <v>54</v>
      </c>
      <c r="E25" s="65"/>
      <c r="F25" s="65"/>
      <c r="G25" s="66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0" t="s">
        <v>126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116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1" t="s">
        <v>105</v>
      </c>
      <c r="C9" s="92"/>
      <c r="D9" s="93"/>
      <c r="E9" s="11">
        <v>62634628.970309593</v>
      </c>
      <c r="F9" s="22" t="s">
        <v>2</v>
      </c>
      <c r="G9" s="19"/>
      <c r="H9" s="27"/>
      <c r="I9" s="1"/>
    </row>
    <row r="10" spans="1:9" x14ac:dyDescent="0.25">
      <c r="A10" s="1"/>
      <c r="B10" s="91" t="s">
        <v>106</v>
      </c>
      <c r="C10" s="92"/>
      <c r="D10" s="93"/>
      <c r="E10" s="11">
        <v>36387201</v>
      </c>
      <c r="F10" s="22" t="s">
        <v>2</v>
      </c>
      <c r="G10" s="14"/>
      <c r="H10" s="28"/>
      <c r="I10" s="1"/>
    </row>
    <row r="11" spans="1:9" x14ac:dyDescent="0.25">
      <c r="A11" s="1"/>
      <c r="B11" s="91" t="s">
        <v>112</v>
      </c>
      <c r="C11" s="92"/>
      <c r="D11" s="93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26247427.970309593</v>
      </c>
      <c r="F12" s="25" t="s">
        <v>2</v>
      </c>
      <c r="G12" s="17">
        <f>E12</f>
        <v>26247427.970309593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4" t="s">
        <v>118</v>
      </c>
      <c r="C18" s="95"/>
      <c r="D18" s="96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4" t="s">
        <v>113</v>
      </c>
      <c r="C19" s="95"/>
      <c r="D19" s="96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4" t="s">
        <v>119</v>
      </c>
      <c r="C20" s="95"/>
      <c r="D20" s="96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7" t="s">
        <v>114</v>
      </c>
      <c r="C21" s="88"/>
      <c r="D21" s="88"/>
      <c r="E21" s="88"/>
      <c r="F21" s="89"/>
      <c r="G21" s="20">
        <f>E20</f>
        <v>0</v>
      </c>
      <c r="H21" s="21" t="s">
        <v>2</v>
      </c>
      <c r="I21" s="1"/>
    </row>
    <row r="22" spans="1:9" x14ac:dyDescent="0.25">
      <c r="A22" s="1"/>
      <c r="B22" s="87" t="s">
        <v>115</v>
      </c>
      <c r="C22" s="88"/>
      <c r="D22" s="88"/>
      <c r="E22" s="88"/>
      <c r="F22" s="89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130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127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26.25" x14ac:dyDescent="0.25">
      <c r="A10" s="1"/>
      <c r="B10" s="99" t="s">
        <v>137</v>
      </c>
      <c r="C10" s="100" t="s">
        <v>139</v>
      </c>
      <c r="D10" s="11">
        <v>5782393</v>
      </c>
      <c r="E10" s="11">
        <f>D10/C10</f>
        <v>77098.573333333334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99" t="s">
        <v>138</v>
      </c>
      <c r="C11" s="101">
        <v>30</v>
      </c>
      <c r="D11" s="11">
        <v>1012019</v>
      </c>
      <c r="E11" s="11">
        <f t="shared" ref="E11" si="0">D11/C11</f>
        <v>33733.966666666667</v>
      </c>
      <c r="F11" s="11">
        <v>0</v>
      </c>
      <c r="G11" s="11">
        <v>0</v>
      </c>
      <c r="H11" s="22" t="s">
        <v>2</v>
      </c>
      <c r="I11" s="1"/>
    </row>
    <row r="12" spans="1:9" x14ac:dyDescent="0.25">
      <c r="A12" s="1"/>
      <c r="B12" s="87" t="s">
        <v>131</v>
      </c>
      <c r="C12" s="88"/>
      <c r="D12" s="89"/>
      <c r="E12" s="20">
        <f>SUM(E10:E11)</f>
        <v>110832.54000000001</v>
      </c>
      <c r="F12" s="20">
        <f>SUM(F10:F11)</f>
        <v>0</v>
      </c>
      <c r="G12" s="20">
        <f>SUM(G10:G11)</f>
        <v>0</v>
      </c>
      <c r="H12" s="21" t="s">
        <v>2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3">
    <mergeCell ref="B3:H4"/>
    <mergeCell ref="B8:H8"/>
    <mergeCell ref="B12:D12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5" t="s">
        <v>121</v>
      </c>
      <c r="C3" s="85"/>
      <c r="D3" s="85"/>
      <c r="E3" s="85"/>
      <c r="F3" s="85"/>
      <c r="G3" s="85"/>
      <c r="H3" s="1"/>
    </row>
    <row r="4" spans="1:8" ht="15" customHeight="1" x14ac:dyDescent="0.25">
      <c r="A4" s="1"/>
      <c r="B4" s="85"/>
      <c r="C4" s="85"/>
      <c r="D4" s="85"/>
      <c r="E4" s="85"/>
      <c r="F4" s="85"/>
      <c r="G4" s="8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Anlægsprojekter'!F12</f>
        <v>0</v>
      </c>
      <c r="E10" s="22" t="s">
        <v>2</v>
      </c>
      <c r="F10" s="11">
        <f>SUM('Fane 8. Anlægsprojekter'!E12,'Fane 8. Anlægsprojekter'!G12)</f>
        <v>110832.54000000001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110832.54000000001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112705.609926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140</v>
      </c>
      <c r="C3" s="90"/>
      <c r="D3" s="90"/>
      <c r="E3" s="90"/>
      <c r="F3" s="90"/>
      <c r="G3" s="90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134</v>
      </c>
      <c r="C10" s="102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141</v>
      </c>
      <c r="C3" s="90"/>
      <c r="D3" s="90"/>
      <c r="E3" s="90"/>
      <c r="F3" s="90"/>
      <c r="G3" s="1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0.02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5" t="s">
        <v>41</v>
      </c>
      <c r="C3" s="85"/>
      <c r="D3" s="85"/>
      <c r="E3" s="85"/>
      <c r="F3" s="85"/>
      <c r="G3" s="1"/>
      <c r="I3" s="36"/>
    </row>
    <row r="4" spans="1:9" ht="15" customHeight="1" x14ac:dyDescent="0.25">
      <c r="A4" s="1"/>
      <c r="B4" s="85"/>
      <c r="C4" s="85"/>
      <c r="D4" s="85"/>
      <c r="E4" s="85"/>
      <c r="F4" s="85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58266125.506230265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112705.609926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1021561.9211667791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-1188007.860746461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-365253.15972978761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-768862.66360903182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57078269.353237763</v>
      </c>
      <c r="D18" s="18" t="s">
        <v>2</v>
      </c>
      <c r="E18" s="17">
        <f>C18</f>
        <v>57078269.353237763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472149.50750000001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-18885.980299999999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453263.52720000001</v>
      </c>
      <c r="D22" s="18" t="s">
        <v>2</v>
      </c>
      <c r="E22" s="17">
        <f>C22</f>
        <v>453263.52720000001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omk.'!E13</f>
        <v>809444.98842603981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809444.98842603981</v>
      </c>
      <c r="D26" s="18" t="s">
        <v>2</v>
      </c>
      <c r="E26" s="17">
        <f>C26</f>
        <v>809444.98842603981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-175220.78466739229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6523.607628100729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-168697.17703929156</v>
      </c>
      <c r="D31" s="18" t="s">
        <v>2</v>
      </c>
      <c r="E31" s="17">
        <f>C31</f>
        <v>-168697.17703929156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58172280.691824511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42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6" t="s">
        <v>43</v>
      </c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7" t="s">
        <v>25</v>
      </c>
      <c r="C8" s="88"/>
      <c r="D8" s="88"/>
      <c r="E8" s="88"/>
      <c r="F8" s="89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57078269.353237763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964622.75206971809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-1160857.8421061498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-363997.41936663666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-377500.16820504732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56140536.675629653</v>
      </c>
      <c r="D14" s="18" t="s">
        <v>2</v>
      </c>
      <c r="E14" s="17">
        <f>C14</f>
        <v>56140536.675629653</v>
      </c>
      <c r="F14" s="18" t="s">
        <v>2</v>
      </c>
      <c r="G14" s="1"/>
    </row>
    <row r="15" spans="1:7" ht="15" customHeight="1" x14ac:dyDescent="0.25">
      <c r="A15" s="1"/>
      <c r="B15" s="87" t="s">
        <v>74</v>
      </c>
      <c r="C15" s="88"/>
      <c r="D15" s="88"/>
      <c r="E15" s="88"/>
      <c r="F15" s="89"/>
      <c r="G15" s="1"/>
    </row>
    <row r="16" spans="1:7" ht="15" customHeight="1" x14ac:dyDescent="0.25">
      <c r="A16" s="1"/>
      <c r="B16" s="46" t="s">
        <v>133</v>
      </c>
      <c r="C16" s="11">
        <v>369822.10487551993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-14792.884195020797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355029.22068049916</v>
      </c>
      <c r="D18" s="18" t="s">
        <v>2</v>
      </c>
      <c r="E18" s="17">
        <f>C18</f>
        <v>355029.22068049916</v>
      </c>
      <c r="F18" s="18" t="s">
        <v>2</v>
      </c>
      <c r="G18" s="1"/>
    </row>
    <row r="19" spans="1:7" x14ac:dyDescent="0.25">
      <c r="A19" s="1"/>
      <c r="B19" s="87" t="s">
        <v>22</v>
      </c>
      <c r="C19" s="88"/>
      <c r="D19" s="88"/>
      <c r="E19" s="88"/>
      <c r="F19" s="89"/>
      <c r="G19" s="1"/>
    </row>
    <row r="20" spans="1:7" ht="15" customHeight="1" x14ac:dyDescent="0.25">
      <c r="A20" s="1"/>
      <c r="B20" s="46" t="s">
        <v>22</v>
      </c>
      <c r="C20" s="11">
        <f>'Fane 4. Ikke-påvirkelige omk.'!E13*(1+Prisudvikling2019)</f>
        <v>823124.6087304398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823124.6087304398</v>
      </c>
      <c r="D22" s="18" t="s">
        <v>2</v>
      </c>
      <c r="E22" s="17">
        <f>C22</f>
        <v>823124.6087304398</v>
      </c>
      <c r="F22" s="18" t="s">
        <v>2</v>
      </c>
      <c r="G22" s="1"/>
    </row>
    <row r="23" spans="1:7" x14ac:dyDescent="0.25">
      <c r="A23" s="1"/>
      <c r="B23" s="87" t="s">
        <v>15</v>
      </c>
      <c r="C23" s="88"/>
      <c r="D23" s="88"/>
      <c r="E23" s="88"/>
      <c r="F23" s="89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87" t="s">
        <v>116</v>
      </c>
      <c r="C25" s="88"/>
      <c r="D25" s="88"/>
      <c r="E25" s="88"/>
      <c r="F25" s="89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57318690.505040593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91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6" t="s">
        <v>43</v>
      </c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56140536.675629653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948775.06981814106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-1141786.2349089559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-362745.99623885419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-380540.16573459748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55204239.348565385</v>
      </c>
      <c r="D14" s="18" t="s">
        <v>2</v>
      </c>
      <c r="E14" s="17">
        <f>C14</f>
        <v>55204239.348565385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301861.99858631991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-12074.479943452796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289787.5186428671</v>
      </c>
      <c r="D18" s="18" t="s">
        <v>2</v>
      </c>
      <c r="E18" s="17">
        <f>C18</f>
        <v>289787.5186428671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omk.'!E13*(1+Prisudvikling2019)^2</f>
        <v>837035.41461798409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837035.41461798409</v>
      </c>
      <c r="D22" s="18" t="s">
        <v>2</v>
      </c>
      <c r="E22" s="17">
        <f>C22</f>
        <v>837035.41461798409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56331062.281826235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92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6" t="s">
        <v>43</v>
      </c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55204239.348565385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932951.6449907549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-1122743.8198711229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-361498.87550378492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-383604.64427305321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54269343.653908186</v>
      </c>
      <c r="D13" s="18" t="s">
        <v>2</v>
      </c>
      <c r="E13" s="17">
        <f>C13</f>
        <v>54269343.653908186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156716.70828110995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-6268.6683312443984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150448.03994986555</v>
      </c>
      <c r="D17" s="18" t="s">
        <v>2</v>
      </c>
      <c r="E17" s="17">
        <f>C17</f>
        <v>150448.03994986555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omk.'!E13*(1+Prisudvikling2019)^3</f>
        <v>851181.31312502793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851181.31312502793</v>
      </c>
      <c r="D21" s="18" t="s">
        <v>2</v>
      </c>
      <c r="E21" s="17">
        <f>C21</f>
        <v>851181.31312502793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55270973.006983079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93</v>
      </c>
      <c r="C3" s="90"/>
      <c r="D3" s="90"/>
      <c r="E3" s="90"/>
      <c r="F3" s="90"/>
      <c r="G3" s="90"/>
      <c r="H3" s="90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59607297.283272453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445467.68640000001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895704.09064218495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464028.84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58266125.506230265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5" t="s">
        <v>102</v>
      </c>
      <c r="C3" s="85"/>
      <c r="D3" s="85"/>
      <c r="E3" s="85"/>
      <c r="F3" s="85"/>
      <c r="G3" s="1"/>
      <c r="H3" s="1"/>
    </row>
    <row r="4" spans="1:8" ht="15" customHeight="1" x14ac:dyDescent="0.25">
      <c r="A4" s="1"/>
      <c r="B4" s="85"/>
      <c r="C4" s="85"/>
      <c r="D4" s="85"/>
      <c r="E4" s="85"/>
      <c r="F4" s="8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3" t="s">
        <v>135</v>
      </c>
      <c r="C10" s="97"/>
      <c r="D10" s="98"/>
      <c r="E10" s="11">
        <v>748907</v>
      </c>
      <c r="F10" s="22" t="s">
        <v>2</v>
      </c>
      <c r="G10" s="1"/>
      <c r="H10" s="1"/>
    </row>
    <row r="11" spans="1:8" x14ac:dyDescent="0.25">
      <c r="A11" s="1"/>
      <c r="B11" s="63" t="s">
        <v>136</v>
      </c>
      <c r="C11" s="97"/>
      <c r="D11" s="98"/>
      <c r="E11" s="11">
        <v>33857</v>
      </c>
      <c r="F11" s="22" t="s">
        <v>2</v>
      </c>
      <c r="G11" s="1"/>
      <c r="H11" s="1"/>
    </row>
    <row r="12" spans="1:8" x14ac:dyDescent="0.25">
      <c r="A12" s="1"/>
      <c r="B12" s="87" t="s">
        <v>128</v>
      </c>
      <c r="C12" s="88"/>
      <c r="D12" s="89"/>
      <c r="E12" s="20">
        <f>SUM(E10:E11)</f>
        <v>782764</v>
      </c>
      <c r="F12" s="21" t="s">
        <v>2</v>
      </c>
      <c r="G12" s="1"/>
      <c r="H12" s="1"/>
    </row>
    <row r="13" spans="1:8" x14ac:dyDescent="0.25">
      <c r="A13" s="1"/>
      <c r="B13" s="87" t="s">
        <v>129</v>
      </c>
      <c r="C13" s="88"/>
      <c r="D13" s="89"/>
      <c r="E13" s="20">
        <f>E12*(1+Prisudvikling2019)^2</f>
        <v>809444.98842603981</v>
      </c>
      <c r="F13" s="21" t="s">
        <v>2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3">
    <mergeCell ref="B3:F4"/>
    <mergeCell ref="B12:D12"/>
    <mergeCell ref="B13:D13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120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375767.08280979551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18788354.140489776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768257.1727906781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43404360.044671081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1" t="s">
        <v>87</v>
      </c>
      <c r="C17" s="92"/>
      <c r="D17" s="92"/>
      <c r="E17" s="92"/>
      <c r="F17" s="93"/>
      <c r="G17" s="57">
        <v>0.02</v>
      </c>
      <c r="H17" s="22"/>
      <c r="I17" s="1"/>
    </row>
    <row r="18" spans="1:9" x14ac:dyDescent="0.25">
      <c r="A18" s="1"/>
      <c r="B18" s="91" t="s">
        <v>86</v>
      </c>
      <c r="C18" s="92"/>
      <c r="D18" s="92"/>
      <c r="E18" s="92"/>
      <c r="F18" s="93"/>
      <c r="G18" s="57">
        <v>0.02</v>
      </c>
      <c r="H18" s="22"/>
      <c r="I18" s="1"/>
    </row>
    <row r="19" spans="1:9" x14ac:dyDescent="0.25">
      <c r="A19" s="1"/>
      <c r="B19" s="91" t="s">
        <v>88</v>
      </c>
      <c r="C19" s="92"/>
      <c r="D19" s="92"/>
      <c r="E19" s="92"/>
      <c r="F19" s="93"/>
      <c r="G19" s="57">
        <v>1.77E-2</v>
      </c>
      <c r="H19" s="22"/>
      <c r="I19" s="1"/>
    </row>
    <row r="20" spans="1:9" x14ac:dyDescent="0.25">
      <c r="A20" s="1"/>
      <c r="B20" s="91" t="s">
        <v>132</v>
      </c>
      <c r="C20" s="92"/>
      <c r="D20" s="92"/>
      <c r="E20" s="92"/>
      <c r="F20" s="93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125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-591854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-591854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2018-08-29T09:33:31Z</dcterms:modified>
</cp:coreProperties>
</file>