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30" i="11"/>
  <c r="F30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9" i="11"/>
  <c r="E24" i="15" l="1"/>
  <c r="D12" i="20"/>
  <c r="C10" i="2" s="1"/>
  <c r="C16" i="2" s="1"/>
  <c r="C12" i="15" l="1"/>
  <c r="C12" i="22" s="1"/>
  <c r="C11" i="23" s="1"/>
  <c r="E28" i="11"/>
  <c r="E30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<sst xmlns="http://schemas.openxmlformats.org/spreadsheetml/2006/main" count="377" uniqueCount="166">
  <si>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</si>
  <si>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</si>
  <si>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</si>
  <si>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</si>
  <si>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</si>
  <si>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</si>
  <si>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</si>
  <si>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</si>
  <si>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</si>
  <si>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</si>
  <si>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</si>
  <si>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</si>
  <si>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</si>
  <si>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</si>
  <si>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</si>
  <si>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</si>
  <si>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</si>
  <si>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</si>
  <si>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</si>
  <si>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</si>
  <si>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</si>
  <si>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</si>
  <si>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</si>
  <si>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</si>
  <si>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</si>
  <si>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</si>
  <si>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</si>
  <si>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</si>
  <si>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</si>
  <si>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</si>
  <si>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</si>
  <si>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</si>
  <si>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</si>
  <si>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</si>
  <si>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</si>
  <si>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</si>
  <si>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</si>
  <si>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</si>
  <si>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</si>
  <si>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</si>
  <si>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</si>
  <si>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</si>
  <si>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</si>
  <si>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</si>
  <si>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</si>
  <si>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</si>
  <si>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</si>
  <si>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</si>
  <si>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</si>
  <si>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</si>
  <si>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</si>
  <si>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</si>
  <si>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</si>
  <si>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</si>
  <si>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</si>
  <si>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</si>
  <si>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</si>
  <si>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</si>
  <si>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</si>
  <si>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</si>
  <si>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</si>
  <si>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</si>
  <si>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</si>
  <si>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</si>
  <si>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</si>
  <si>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</si>
  <si>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</si>
  <si>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</si>
  <si>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</si>
  <si>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</si>
  <si>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</si>
  <si>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</si>
  <si>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</si>
  <si>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</si>
  <si>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</si>
  <si>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</si>
  <si>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</si>
  <si>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</si>
  <si>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</si>
  <si>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</si>
  <si>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</si>
  <si>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</si>
  <si>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</si>
  <si>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</si>
  <si>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</si>
  <si>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</si>
  <si>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</si>
  <si>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</si>
  <si>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</si>
  <si>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</si>
  <si>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</si>
  <si>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</si>
  <si>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</si>
  <si>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</si>
  <si>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</si>
  <si>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</si>
  <si>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</si>
  <si>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</si>
  <si>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</si>
  <si>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</si>
  <si>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</si>
  <si>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</si>
  <si>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</si>
  <si>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</si>
  <si>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</si>
  <si>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</si>
  <si>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</si>
  <si>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</si>
  <si>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</si>
  <si>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</si>
  <si>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</si>
  <si>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</si>
  <si>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</si>
  <si>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</si>
  <si>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</si>
  <si>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</si>
  <si>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</si>
  <si>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</si>
  <si>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</si>
  <si>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</si>
  <si>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</si>
  <si>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</si>
  <si>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</si>
  <si>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</si>
  <si>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</si>
  <si>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</si>
  <si>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</si>
  <si>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</si>
  <si>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</si>
  <si>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</si>
  <si>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</si>
  <si>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</si>
  <si>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</si>
  <si>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</si>
  <si>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</si>
  <si>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</si>
  <si>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</si>
  <si>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</si>
  <si>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Stik</t>
  </si>
  <si>
    <t>Ledningsnet ≤ Ø 200 mm</t>
  </si>
  <si>
    <t>Ø 200 mm &lt; Ledningsnet ≤ Ø 500 mm</t>
  </si>
  <si>
    <t>Strømpeforing ≤ Ø 200 mm</t>
  </si>
  <si>
    <t>Ø 800 mm &lt; Ledningsnet ≤ Ø 1000 mm</t>
  </si>
  <si>
    <t>Ø 1000 mm &lt; Ledningsnet ≤ Ø 1200 mm</t>
  </si>
  <si>
    <t>Ø 1200 mm &lt; Ledningsnet ≤ Ø 1600 mm</t>
  </si>
  <si>
    <t>Tryksatte minipumpestationer (husstandssystemer)</t>
  </si>
  <si>
    <t>Etablering af regntruge LAR Kogtved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</si>
  <si>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</si>
  <si>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</si>
  <si>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</si>
  <si>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</si>
  <si>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</si>
  <si>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</si>
  <si>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STAR implementering Egebjerg Syd Renseanlæg</t>
  </si>
  <si>
    <t>Lugtfjernelse Egebjerg Syd Renseanlæg</t>
  </si>
  <si>
    <t>Eltavle Gudme Renseanlæg</t>
  </si>
  <si>
    <t>Udskiftning af 2 ventiler udløbspumpestation Egsmade Renseanlæg</t>
  </si>
  <si>
    <t>Renovering returslampumpestation Egebjerg Syd Renseanlæg</t>
  </si>
  <si>
    <t>75</t>
  </si>
  <si>
    <t>50</t>
  </si>
  <si>
    <t>30</t>
  </si>
  <si>
    <t>40</t>
  </si>
  <si>
    <t>20</t>
  </si>
  <si>
    <t>10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</si>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</sst>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Alignment="1" applyProtection="1">
      <alignment horizontal="righ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116831345.58207481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91724246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25107099.582074806</v>
      </c>
      <c r="F12" s="25" t="s">
        <v>2</v>
      </c>
      <c r="G12" s="17">
        <f>E12</f>
        <v>25107099.582074806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5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138</v>
      </c>
      <c r="C10" s="64" t="s">
        <v>158</v>
      </c>
      <c r="D10" s="11">
        <v>585000</v>
      </c>
      <c r="E10" s="11">
        <f>D10/C10</f>
        <v>7800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139</v>
      </c>
      <c r="C11" s="64" t="s">
        <v>158</v>
      </c>
      <c r="D11" s="11">
        <v>8343166</v>
      </c>
      <c r="E11" s="11">
        <f t="shared" ref="E11:E27" si="0">D11/C11</f>
        <v>111242.21333333333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140</v>
      </c>
      <c r="C12" s="64" t="s">
        <v>158</v>
      </c>
      <c r="D12" s="11">
        <v>812930</v>
      </c>
      <c r="E12" s="11">
        <f t="shared" si="0"/>
        <v>10839.066666666668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141</v>
      </c>
      <c r="C13" s="64" t="s">
        <v>159</v>
      </c>
      <c r="D13" s="11">
        <v>85061</v>
      </c>
      <c r="E13" s="11">
        <f t="shared" si="0"/>
        <v>1701.22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142</v>
      </c>
      <c r="C14" s="64" t="s">
        <v>158</v>
      </c>
      <c r="D14" s="11">
        <v>14000</v>
      </c>
      <c r="E14" s="11">
        <f t="shared" si="0"/>
        <v>186.66666666666666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143</v>
      </c>
      <c r="C15" s="64" t="s">
        <v>158</v>
      </c>
      <c r="D15" s="11">
        <v>100800</v>
      </c>
      <c r="E15" s="11">
        <f t="shared" si="0"/>
        <v>1344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3" t="s">
        <v>144</v>
      </c>
      <c r="C16" s="64" t="s">
        <v>158</v>
      </c>
      <c r="D16" s="11">
        <v>10175336</v>
      </c>
      <c r="E16" s="11">
        <f t="shared" si="0"/>
        <v>135671.14666666667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3" t="s">
        <v>145</v>
      </c>
      <c r="C17" s="64" t="s">
        <v>160</v>
      </c>
      <c r="D17" s="11">
        <v>2325600</v>
      </c>
      <c r="E17" s="11">
        <f t="shared" si="0"/>
        <v>77520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146</v>
      </c>
      <c r="C18" s="64" t="s">
        <v>161</v>
      </c>
      <c r="D18" s="11">
        <v>9090911</v>
      </c>
      <c r="E18" s="11">
        <f t="shared" si="0"/>
        <v>227272.77499999999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147</v>
      </c>
      <c r="C19" s="64" t="s">
        <v>159</v>
      </c>
      <c r="D19" s="11">
        <v>230000</v>
      </c>
      <c r="E19" s="11">
        <f t="shared" si="0"/>
        <v>4600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148</v>
      </c>
      <c r="C20" s="64" t="s">
        <v>162</v>
      </c>
      <c r="D20" s="11">
        <v>135000</v>
      </c>
      <c r="E20" s="11">
        <f t="shared" si="0"/>
        <v>6750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149</v>
      </c>
      <c r="C21" s="64" t="s">
        <v>163</v>
      </c>
      <c r="D21" s="11">
        <v>5000</v>
      </c>
      <c r="E21" s="11">
        <f t="shared" si="0"/>
        <v>500</v>
      </c>
      <c r="F21" s="11">
        <v>0</v>
      </c>
      <c r="G21" s="11">
        <v>0</v>
      </c>
      <c r="H21" s="22" t="s">
        <v>2</v>
      </c>
      <c r="I21" s="1"/>
    </row>
    <row r="22" spans="1:9" ht="39" x14ac:dyDescent="0.25">
      <c r="A22" s="1"/>
      <c r="B22" s="63" t="s">
        <v>150</v>
      </c>
      <c r="C22" s="64" t="s">
        <v>159</v>
      </c>
      <c r="D22" s="11">
        <v>494000</v>
      </c>
      <c r="E22" s="11">
        <f t="shared" si="0"/>
        <v>9880</v>
      </c>
      <c r="F22" s="11">
        <v>0</v>
      </c>
      <c r="G22" s="11">
        <v>0</v>
      </c>
      <c r="H22" s="22" t="s">
        <v>2</v>
      </c>
      <c r="I22" s="1"/>
    </row>
    <row r="23" spans="1:9" ht="39" x14ac:dyDescent="0.25">
      <c r="A23" s="1"/>
      <c r="B23" s="63" t="s">
        <v>151</v>
      </c>
      <c r="C23" s="64" t="s">
        <v>162</v>
      </c>
      <c r="D23" s="11">
        <v>406000</v>
      </c>
      <c r="E23" s="11">
        <f t="shared" si="0"/>
        <v>20300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3" t="s">
        <v>152</v>
      </c>
      <c r="C24" s="64" t="s">
        <v>163</v>
      </c>
      <c r="D24" s="11">
        <v>10000</v>
      </c>
      <c r="E24" s="11">
        <f t="shared" si="0"/>
        <v>1000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153</v>
      </c>
      <c r="C25" s="64" t="s">
        <v>163</v>
      </c>
      <c r="D25" s="11">
        <v>1943355</v>
      </c>
      <c r="E25" s="11">
        <f t="shared" si="0"/>
        <v>194335.5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154</v>
      </c>
      <c r="C26" s="64" t="s">
        <v>163</v>
      </c>
      <c r="D26" s="11">
        <v>50245</v>
      </c>
      <c r="E26" s="11">
        <f t="shared" si="0"/>
        <v>5024.5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63" t="s">
        <v>155</v>
      </c>
      <c r="C27" s="64" t="s">
        <v>162</v>
      </c>
      <c r="D27" s="11">
        <v>658328</v>
      </c>
      <c r="E27" s="11">
        <f t="shared" si="0"/>
        <v>32916.400000000001</v>
      </c>
      <c r="F27" s="11">
        <v>0</v>
      </c>
      <c r="G27" s="11">
        <v>0</v>
      </c>
      <c r="H27" s="22" t="s">
        <v>2</v>
      </c>
      <c r="I27" s="1"/>
    </row>
    <row r="28" spans="1:9" ht="39" x14ac:dyDescent="0.25">
      <c r="A28" s="1"/>
      <c r="B28" s="63" t="s">
        <v>156</v>
      </c>
      <c r="C28" s="64" t="s">
        <v>162</v>
      </c>
      <c r="D28" s="11">
        <v>168966</v>
      </c>
      <c r="E28" s="11">
        <f t="shared" ref="E28:E29" si="1">D28/C28</f>
        <v>8448.2999999999993</v>
      </c>
      <c r="F28" s="11">
        <v>0</v>
      </c>
      <c r="G28" s="11">
        <v>0</v>
      </c>
      <c r="H28" s="22" t="s">
        <v>2</v>
      </c>
      <c r="I28" s="1"/>
    </row>
    <row r="29" spans="1:9" ht="39" x14ac:dyDescent="0.25">
      <c r="A29" s="1"/>
      <c r="B29" s="63" t="s">
        <v>157</v>
      </c>
      <c r="C29" s="64" t="s">
        <v>162</v>
      </c>
      <c r="D29" s="11">
        <v>100238</v>
      </c>
      <c r="E29" s="11">
        <f t="shared" si="1"/>
        <v>5011.8999999999996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92" t="s">
        <v>131</v>
      </c>
      <c r="C30" s="93"/>
      <c r="D30" s="94"/>
      <c r="E30" s="20">
        <f>SUM(E10:E29)</f>
        <v>862343.68833333347</v>
      </c>
      <c r="F30" s="20">
        <f>SUM(F10:F29)</f>
        <v>0</v>
      </c>
      <c r="G30" s="20">
        <f>SUM(G10:G29)</f>
        <v>0</v>
      </c>
      <c r="H30" s="21" t="s">
        <v>2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</sheetData>
  <sheetProtection password="DFE9" sheet="1" objects="1" scenarios="1"/>
  <mergeCells count="3">
    <mergeCell ref="B3:H4"/>
    <mergeCell ref="B8:H8"/>
    <mergeCell ref="B30:D30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Anlægsprojekter'!F30</f>
        <v>0</v>
      </c>
      <c r="E10" s="22" t="s">
        <v>2</v>
      </c>
      <c r="F10" s="11">
        <f>SUM('Fane 8. Anlægsprojekter'!E30,'Fane 8. Anlægsprojekter'!G30)</f>
        <v>862343.68833333347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862343.68833333347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876917.29666616675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164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165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110321497.72159496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876917.29666616675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1945446.1124415703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-2262877.2226140536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-681240.75843662163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-1464585.4972334243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108735157.6524186</v>
      </c>
      <c r="D18" s="18" t="s">
        <v>2</v>
      </c>
      <c r="E18" s="17">
        <f>C18</f>
        <v>108735157.6524186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2292272.752063754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2292272.752063754</v>
      </c>
      <c r="D26" s="18" t="s">
        <v>2</v>
      </c>
      <c r="E26" s="17">
        <f>C26</f>
        <v>2292272.752063754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11856.010338114607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11856.010338114607</v>
      </c>
      <c r="D31" s="18" t="s">
        <v>2</v>
      </c>
      <c r="E31" s="17">
        <f>C31</f>
        <v>11856.010338114607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111039286.41482046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108735157.6524186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1837624.1643258741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-2211455.6363348896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-678898.65270911646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-719089.764303384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106963337.76339708</v>
      </c>
      <c r="D14" s="18" t="s">
        <v>2</v>
      </c>
      <c r="E14" s="17">
        <f>C14</f>
        <v>106963337.76339708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2331012.1615736312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2331012.1615736312</v>
      </c>
      <c r="D22" s="18" t="s">
        <v>2</v>
      </c>
      <c r="E22" s="17">
        <f>C22</f>
        <v>2331012.1615736312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109294349.92497072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106963337.76339708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1807680.4082014104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-2175420.3634319701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-676564.59914110263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-724880.57260262605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105194152.63642278</v>
      </c>
      <c r="D14" s="18" t="s">
        <v>2</v>
      </c>
      <c r="E14" s="17">
        <f>C14</f>
        <v>105194152.63642278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2370406.2671042252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2370406.2671042252</v>
      </c>
      <c r="D22" s="18" t="s">
        <v>2</v>
      </c>
      <c r="E22" s="17">
        <f>C22</f>
        <v>2370406.2671042252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107564558.90352701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105194152.63642278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1777781.1795555449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-2139438.6763195666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-674238.5700492555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-730718.01410737773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103427538.55550213</v>
      </c>
      <c r="D13" s="18" t="s">
        <v>2</v>
      </c>
      <c r="E13" s="17">
        <f>C13</f>
        <v>103427538.55550213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2410466.1330182864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2410466.1330182864</v>
      </c>
      <c r="D21" s="18" t="s">
        <v>2</v>
      </c>
      <c r="E21" s="17">
        <f>C21</f>
        <v>2410466.1330182864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105838004.68852042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112416088.67028923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2094590.9486942785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110321497.72159496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1877547.71</v>
      </c>
      <c r="F10" s="22" t="s">
        <v>2</v>
      </c>
      <c r="G10" s="1"/>
      <c r="H10" s="1"/>
    </row>
    <row r="11" spans="1:8" x14ac:dyDescent="0.25">
      <c r="A11" s="1"/>
      <c r="B11" s="66" t="s">
        <v>136</v>
      </c>
      <c r="C11" s="67"/>
      <c r="D11" s="68"/>
      <c r="E11" s="11">
        <v>58575</v>
      </c>
      <c r="F11" s="22" t="s">
        <v>2</v>
      </c>
      <c r="G11" s="1"/>
      <c r="H11" s="1"/>
    </row>
    <row r="12" spans="1:8" x14ac:dyDescent="0.25">
      <c r="A12" s="1"/>
      <c r="B12" s="66" t="s">
        <v>137</v>
      </c>
      <c r="C12" s="67"/>
      <c r="D12" s="68"/>
      <c r="E12" s="11">
        <v>280591.96999999997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2216714.6799999997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2292272.752063754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683187.84379142721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34159392.189571358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1457570.3801035578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82348609.045398742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-10542000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-10542000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2018-08-28T07:59:07Z</dcterms:modified>
</cp:coreProperties>
</file>