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1" i="11" l="1"/>
  <c r="E12" i="11"/>
  <c r="E13" i="11"/>
  <c r="E14" i="11"/>
  <c r="E15" i="11"/>
  <c r="E16" i="11"/>
  <c r="E17" i="11"/>
  <c r="E18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1" i="11"/>
  <c r="F2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4" i="19"/>
  <c r="E15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0" i="11"/>
  <c r="E25" i="15" l="1"/>
  <c r="D13" i="20"/>
  <c r="C10" i="2" s="1"/>
  <c r="C16" i="2" s="1"/>
  <c r="C12" i="15" l="1"/>
  <c r="C12" i="22" s="1"/>
  <c r="C11" i="23" s="1"/>
  <c r="E19" i="11"/>
  <c r="E21" i="11" l="1"/>
  <c r="F10" i="20" s="1"/>
  <c r="F12" i="20" s="1"/>
  <c r="F13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<sst xmlns="http://schemas.openxmlformats.org/spreadsheetml/2006/main" count="352" uniqueCount="147">
  <si>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</si>
  <si>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</si>
  <si>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</si>
  <si>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</si>
  <si>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</si>
  <si>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</si>
  <si>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</si>
  <si>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</si>
  <si>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</si>
  <si>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</si>
  <si>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</si>
  <si>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</si>
  <si>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</si>
  <si>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</si>
  <si>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</si>
  <si>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</si>
  <si>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</si>
  <si>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</si>
  <si>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</si>
  <si>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</si>
  <si>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</si>
  <si>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</si>
  <si>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</si>
  <si>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</si>
  <si>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</si>
  <si>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</si>
  <si>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</si>
  <si>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</si>
  <si>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</si>
  <si>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</si>
  <si>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</si>
  <si>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</si>
  <si>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</si>
  <si>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</si>
  <si>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</si>
  <si>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</si>
  <si>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</si>
  <si>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</si>
  <si>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</si>
  <si>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</si>
  <si>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</si>
  <si>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</si>
  <si>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</si>
  <si>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</si>
  <si>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</si>
  <si>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</si>
  <si>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</si>
  <si>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</si>
  <si>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</si>
  <si>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</si>
  <si>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</si>
  <si>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</si>
  <si>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</si>
  <si>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</si>
  <si>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</si>
  <si>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</si>
  <si>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</si>
  <si>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</si>
  <si>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</si>
  <si>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</si>
  <si>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</si>
  <si>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</si>
  <si>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</si>
  <si>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</si>
  <si>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</si>
  <si>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</si>
  <si>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</si>
  <si>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</si>
  <si>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</si>
  <si>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</si>
  <si>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</si>
  <si>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</si>
  <si>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</si>
  <si>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</si>
  <si>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</si>
  <si>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</si>
  <si>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</si>
  <si>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</si>
  <si>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</si>
  <si>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</si>
  <si>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</si>
  <si>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</si>
  <si>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</si>
  <si>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</si>
  <si>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</si>
  <si>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</si>
  <si>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</si>
  <si>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</si>
  <si>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</si>
  <si>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</si>
  <si>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</si>
  <si>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</si>
  <si>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</si>
  <si>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</si>
  <si>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</si>
  <si>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</si>
  <si>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</si>
  <si>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</si>
  <si>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</si>
  <si>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</si>
  <si>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</si>
  <si>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</si>
  <si>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</si>
  <si>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</si>
  <si>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</si>
  <si>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</si>
  <si>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</si>
  <si>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</si>
  <si>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</si>
  <si>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</si>
  <si>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</si>
  <si>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</si>
  <si>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</si>
  <si>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</si>
  <si>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</si>
  <si>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</si>
  <si>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</si>
  <si>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</si>
  <si>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</si>
  <si>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</si>
  <si>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</si>
  <si>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</si>
  <si>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</si>
  <si>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</si>
  <si>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</si>
  <si>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</si>
  <si>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</si>
  <si>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</si>
  <si>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</si>
  <si>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</si>
  <si>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</si>
  <si>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</si>
  <si>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</si>
  <si>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</si>
  <si>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</si>
  <si>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</si>
  <si>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</si>
  <si>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</si>
  <si>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</si>
  <si>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Udvidelse af Stensbjergvej</t>
  </si>
  <si>
    <t>Jordbassin Klasse B</t>
  </si>
  <si>
    <t>Ø 200 mm &lt; Ledningsnet ≤ Ø 500 mm</t>
  </si>
  <si>
    <t>Pumpestationer i brønde (&lt; 6,25 m2), Mek/EL</t>
  </si>
  <si>
    <t>Indløb-/udløbsarrangement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</si>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</sst>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3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0" t="s">
        <v>123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4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5" t="s">
        <v>31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30</v>
      </c>
      <c r="D14" s="75" t="s">
        <v>95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96</v>
      </c>
      <c r="D16" s="75" t="s">
        <v>124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6</v>
      </c>
      <c r="D17" s="81" t="s">
        <v>98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7</v>
      </c>
      <c r="D18" s="81" t="s">
        <v>99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8</v>
      </c>
      <c r="D19" s="66" t="s">
        <v>103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9</v>
      </c>
      <c r="D20" s="69" t="s">
        <v>100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10</v>
      </c>
      <c r="D21" s="69" t="s">
        <v>122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11</v>
      </c>
      <c r="D22" s="69" t="s">
        <v>104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12</v>
      </c>
      <c r="D23" s="72" t="s">
        <v>28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26</v>
      </c>
      <c r="D24" s="63" t="s">
        <v>101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29</v>
      </c>
      <c r="D25" s="63" t="s">
        <v>54</v>
      </c>
      <c r="E25" s="64"/>
      <c r="F25" s="64"/>
      <c r="G25" s="6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116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105</v>
      </c>
      <c r="C9" s="91"/>
      <c r="D9" s="92"/>
      <c r="E9" s="11">
        <v>119375466.58788024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113107334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112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6268132.5878802389</v>
      </c>
      <c r="F12" s="25" t="s">
        <v>2</v>
      </c>
      <c r="G12" s="17">
        <f>E12</f>
        <v>6268132.5878802389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117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118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113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119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114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115</v>
      </c>
      <c r="C22" s="87"/>
      <c r="D22" s="87"/>
      <c r="E22" s="87"/>
      <c r="F22" s="88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127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140</v>
      </c>
      <c r="C10" s="100">
        <v>50</v>
      </c>
      <c r="D10" s="11">
        <v>11658000</v>
      </c>
      <c r="E10" s="11">
        <f>D10/C10</f>
        <v>233160</v>
      </c>
      <c r="F10" s="11">
        <v>0</v>
      </c>
      <c r="G10" s="11">
        <v>237478</v>
      </c>
      <c r="H10" s="22" t="s">
        <v>2</v>
      </c>
      <c r="I10" s="1"/>
    </row>
    <row r="11" spans="1:9" ht="26.25" x14ac:dyDescent="0.25">
      <c r="A11" s="1"/>
      <c r="B11" s="99" t="s">
        <v>141</v>
      </c>
      <c r="C11" s="100">
        <v>75</v>
      </c>
      <c r="D11" s="11">
        <v>10710804</v>
      </c>
      <c r="E11" s="11">
        <f t="shared" ref="E11:E18" si="0">D11/C11</f>
        <v>142810.72</v>
      </c>
      <c r="F11" s="11">
        <v>0</v>
      </c>
      <c r="G11" s="11">
        <v>218183</v>
      </c>
      <c r="H11" s="22" t="s">
        <v>2</v>
      </c>
      <c r="I11" s="1"/>
    </row>
    <row r="12" spans="1:9" ht="26.25" x14ac:dyDescent="0.25">
      <c r="A12" s="1"/>
      <c r="B12" s="99" t="s">
        <v>142</v>
      </c>
      <c r="C12" s="100">
        <v>20</v>
      </c>
      <c r="D12" s="11">
        <v>815266</v>
      </c>
      <c r="E12" s="11">
        <f t="shared" si="0"/>
        <v>40763.300000000003</v>
      </c>
      <c r="F12" s="11">
        <v>0</v>
      </c>
      <c r="G12" s="11">
        <v>16607</v>
      </c>
      <c r="H12" s="22" t="s">
        <v>2</v>
      </c>
      <c r="I12" s="1"/>
    </row>
    <row r="13" spans="1:9" ht="26.25" x14ac:dyDescent="0.25">
      <c r="A13" s="1"/>
      <c r="B13" s="99" t="s">
        <v>141</v>
      </c>
      <c r="C13" s="100">
        <v>75</v>
      </c>
      <c r="D13" s="11">
        <v>7604789</v>
      </c>
      <c r="E13" s="11">
        <f t="shared" si="0"/>
        <v>101397.18666666666</v>
      </c>
      <c r="F13" s="11">
        <v>0</v>
      </c>
      <c r="G13" s="11">
        <v>154913</v>
      </c>
      <c r="H13" s="22" t="s">
        <v>2</v>
      </c>
      <c r="I13" s="1"/>
    </row>
    <row r="14" spans="1:9" ht="26.25" x14ac:dyDescent="0.25">
      <c r="A14" s="1"/>
      <c r="B14" s="99" t="s">
        <v>142</v>
      </c>
      <c r="C14" s="100">
        <v>20</v>
      </c>
      <c r="D14" s="11">
        <v>474204</v>
      </c>
      <c r="E14" s="11">
        <f t="shared" si="0"/>
        <v>23710.2</v>
      </c>
      <c r="F14" s="11">
        <v>0</v>
      </c>
      <c r="G14" s="11">
        <v>9660</v>
      </c>
      <c r="H14" s="22" t="s">
        <v>2</v>
      </c>
      <c r="I14" s="1"/>
    </row>
    <row r="15" spans="1:9" x14ac:dyDescent="0.25">
      <c r="A15" s="1"/>
      <c r="B15" s="99" t="s">
        <v>143</v>
      </c>
      <c r="C15" s="100">
        <v>75</v>
      </c>
      <c r="D15" s="11">
        <v>653785</v>
      </c>
      <c r="E15" s="11">
        <f t="shared" si="0"/>
        <v>8717.1333333333332</v>
      </c>
      <c r="F15" s="11">
        <v>0</v>
      </c>
      <c r="G15" s="11">
        <v>13318</v>
      </c>
      <c r="H15" s="22" t="s">
        <v>2</v>
      </c>
      <c r="I15" s="1"/>
    </row>
    <row r="16" spans="1:9" ht="26.25" x14ac:dyDescent="0.25">
      <c r="A16" s="1"/>
      <c r="B16" s="99" t="s">
        <v>141</v>
      </c>
      <c r="C16" s="100">
        <v>75</v>
      </c>
      <c r="D16" s="11">
        <v>1084972</v>
      </c>
      <c r="E16" s="11">
        <f t="shared" si="0"/>
        <v>14466.293333333333</v>
      </c>
      <c r="F16" s="11">
        <v>0</v>
      </c>
      <c r="G16" s="11">
        <v>22101</v>
      </c>
      <c r="H16" s="22" t="s">
        <v>2</v>
      </c>
      <c r="I16" s="1"/>
    </row>
    <row r="17" spans="1:9" ht="26.25" x14ac:dyDescent="0.25">
      <c r="A17" s="1"/>
      <c r="B17" s="99" t="s">
        <v>142</v>
      </c>
      <c r="C17" s="100">
        <v>20</v>
      </c>
      <c r="D17" s="11">
        <v>46034</v>
      </c>
      <c r="E17" s="11">
        <f t="shared" si="0"/>
        <v>2301.6999999999998</v>
      </c>
      <c r="F17" s="11">
        <v>0</v>
      </c>
      <c r="G17" s="11">
        <v>938</v>
      </c>
      <c r="H17" s="22" t="s">
        <v>2</v>
      </c>
      <c r="I17" s="1"/>
    </row>
    <row r="18" spans="1:9" x14ac:dyDescent="0.25">
      <c r="A18" s="1"/>
      <c r="B18" s="99" t="s">
        <v>140</v>
      </c>
      <c r="C18" s="100">
        <v>50</v>
      </c>
      <c r="D18" s="11">
        <v>2577870</v>
      </c>
      <c r="E18" s="11">
        <f t="shared" si="0"/>
        <v>51557.4</v>
      </c>
      <c r="F18" s="11">
        <v>0</v>
      </c>
      <c r="G18" s="11">
        <v>52512</v>
      </c>
      <c r="H18" s="22" t="s">
        <v>2</v>
      </c>
      <c r="I18" s="1"/>
    </row>
    <row r="19" spans="1:9" ht="26.25" x14ac:dyDescent="0.25">
      <c r="A19" s="1"/>
      <c r="B19" s="99" t="s">
        <v>141</v>
      </c>
      <c r="C19" s="100">
        <v>75</v>
      </c>
      <c r="D19" s="11">
        <v>8118888</v>
      </c>
      <c r="E19" s="11">
        <f t="shared" ref="E19:E20" si="1">D19/C19</f>
        <v>108251.84</v>
      </c>
      <c r="F19" s="11">
        <v>0</v>
      </c>
      <c r="G19" s="11">
        <v>165385</v>
      </c>
      <c r="H19" s="22" t="s">
        <v>2</v>
      </c>
      <c r="I19" s="1"/>
    </row>
    <row r="20" spans="1:9" ht="26.25" x14ac:dyDescent="0.25">
      <c r="A20" s="1"/>
      <c r="B20" s="99" t="s">
        <v>141</v>
      </c>
      <c r="C20" s="100">
        <v>75</v>
      </c>
      <c r="D20" s="11">
        <v>917495</v>
      </c>
      <c r="E20" s="11">
        <f t="shared" si="1"/>
        <v>12233.266666666666</v>
      </c>
      <c r="F20" s="11">
        <v>0</v>
      </c>
      <c r="G20" s="11">
        <v>18690</v>
      </c>
      <c r="H20" s="22" t="s">
        <v>2</v>
      </c>
      <c r="I20" s="1"/>
    </row>
    <row r="21" spans="1:9" x14ac:dyDescent="0.25">
      <c r="A21" s="1"/>
      <c r="B21" s="86" t="s">
        <v>131</v>
      </c>
      <c r="C21" s="87"/>
      <c r="D21" s="88"/>
      <c r="E21" s="20">
        <f>SUM(E10:E20)</f>
        <v>739369.03999999992</v>
      </c>
      <c r="F21" s="20">
        <f>SUM(F10:F20)</f>
        <v>0</v>
      </c>
      <c r="G21" s="20">
        <f>SUM(G10:G20)</f>
        <v>909785</v>
      </c>
      <c r="H21" s="21" t="s">
        <v>2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password="DFE9" sheet="1" objects="1" scenarios="1"/>
  <mergeCells count="3">
    <mergeCell ref="B3:H4"/>
    <mergeCell ref="B8:H8"/>
    <mergeCell ref="B21:D2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121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Anlægsprojekter'!F21</f>
        <v>0</v>
      </c>
      <c r="E10" s="22" t="s">
        <v>2</v>
      </c>
      <c r="F10" s="11">
        <f>SUM('Fane 8. Anlægsprojekter'!E21,'Fane 8. Anlægsprojekter'!G21)</f>
        <v>1649154.04</v>
      </c>
      <c r="G10" s="22" t="s">
        <v>2</v>
      </c>
      <c r="H10" s="1"/>
    </row>
    <row r="11" spans="1:8" x14ac:dyDescent="0.25">
      <c r="A11" s="1"/>
      <c r="B11" s="101" t="s">
        <v>139</v>
      </c>
      <c r="C11" s="102"/>
      <c r="D11" s="60">
        <v>0</v>
      </c>
      <c r="E11" s="22" t="s">
        <v>2</v>
      </c>
      <c r="F11" s="11">
        <v>39074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1688228.04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1716759.0938759998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145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138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146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104859073.32560645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1716759.0938759998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1864047.0118846174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-2168797.5886273412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-673020.81357000931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-1369488.215956199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104228572.81321353</v>
      </c>
      <c r="D18" s="18" t="s">
        <v>2</v>
      </c>
      <c r="E18" s="17">
        <f>C18</f>
        <v>104228572.81321353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3659549.3491980294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144</v>
      </c>
      <c r="C26" s="11">
        <v>157230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3816779.3491980294</v>
      </c>
      <c r="D27" s="18" t="s">
        <v>2</v>
      </c>
      <c r="E27" s="17">
        <f>C27</f>
        <v>3816779.3491980294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-48424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13132.077042083232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-35291.922957916766</v>
      </c>
      <c r="D32" s="18" t="s">
        <v>2</v>
      </c>
      <c r="E32" s="17">
        <f>C32</f>
        <v>-35291.922957916766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108010060.23945364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104228572.81321353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1761462.8805433083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-2119800.7138751368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-670706.96801295562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-672398.40916658391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102527129.60270216</v>
      </c>
      <c r="D14" s="18" t="s">
        <v>2</v>
      </c>
      <c r="E14" s="17">
        <f>C14</f>
        <v>102527129.60270216</v>
      </c>
      <c r="F14" s="18" t="s">
        <v>2</v>
      </c>
      <c r="G14" s="1"/>
    </row>
    <row r="15" spans="1:7" ht="15" customHeight="1" x14ac:dyDescent="0.25">
      <c r="A15" s="1"/>
      <c r="B15" s="86" t="s">
        <v>74</v>
      </c>
      <c r="C15" s="87"/>
      <c r="D15" s="87"/>
      <c r="E15" s="87"/>
      <c r="F15" s="88"/>
      <c r="G15" s="1"/>
    </row>
    <row r="16" spans="1:7" ht="15" customHeight="1" x14ac:dyDescent="0.25">
      <c r="A16" s="1"/>
      <c r="B16" s="46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3721395.7331994758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144</v>
      </c>
      <c r="C22" s="11">
        <v>157230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3878625.7331994758</v>
      </c>
      <c r="D23" s="18" t="s">
        <v>2</v>
      </c>
      <c r="E23" s="17">
        <f>C23</f>
        <v>3878625.7331994758</v>
      </c>
      <c r="F23" s="18" t="s">
        <v>2</v>
      </c>
      <c r="G23" s="1"/>
    </row>
    <row r="24" spans="1:7" x14ac:dyDescent="0.25">
      <c r="A24" s="1"/>
      <c r="B24" s="86" t="s">
        <v>15</v>
      </c>
      <c r="C24" s="87"/>
      <c r="D24" s="87"/>
      <c r="E24" s="87"/>
      <c r="F24" s="88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6" t="s">
        <v>116</v>
      </c>
      <c r="C26" s="87"/>
      <c r="D26" s="87"/>
      <c r="E26" s="87"/>
      <c r="F26" s="88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106405755.33590163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102527129.60270216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1732708.4902856662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-2085196.7618597564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-668401.07745692704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-677813.21338365006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100828427.04028749</v>
      </c>
      <c r="D14" s="18" t="s">
        <v>2</v>
      </c>
      <c r="E14" s="17">
        <f>C14</f>
        <v>100828427.04028749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3784287.3210905464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144</v>
      </c>
      <c r="C22" s="11">
        <v>157230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3941517.3210905464</v>
      </c>
      <c r="D23" s="18" t="s">
        <v>2</v>
      </c>
      <c r="E23" s="17">
        <f>C23</f>
        <v>3941517.3210905464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104769944.36137804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100828427.04028749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1704000.4169808584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-2050648.5491453672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-666103.11455263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-683271.62285663222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99132404.170713723</v>
      </c>
      <c r="D13" s="18" t="s">
        <v>2</v>
      </c>
      <c r="E13" s="17">
        <f>C13</f>
        <v>99132404.170713723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3848241.7768169758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144</v>
      </c>
      <c r="C21" s="11">
        <v>157230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4005471.7768169758</v>
      </c>
      <c r="D22" s="18" t="s">
        <v>2</v>
      </c>
      <c r="E22" s="17">
        <f>C22</f>
        <v>4005471.7768169758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103137875.9475307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93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108749062.94113378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3889989.6155273328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104859073.32560645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102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133</v>
      </c>
      <c r="C10" s="97"/>
      <c r="D10" s="98"/>
      <c r="E10" s="11">
        <v>2853372</v>
      </c>
      <c r="F10" s="22" t="s">
        <v>2</v>
      </c>
      <c r="G10" s="1"/>
      <c r="H10" s="1"/>
    </row>
    <row r="11" spans="1:8" x14ac:dyDescent="0.25">
      <c r="A11" s="1"/>
      <c r="B11" s="96" t="s">
        <v>134</v>
      </c>
      <c r="C11" s="97"/>
      <c r="D11" s="98"/>
      <c r="E11" s="11">
        <v>57257</v>
      </c>
      <c r="F11" s="22" t="s">
        <v>2</v>
      </c>
      <c r="G11" s="1"/>
      <c r="H11" s="1"/>
    </row>
    <row r="12" spans="1:8" x14ac:dyDescent="0.25">
      <c r="A12" s="1"/>
      <c r="B12" s="96" t="s">
        <v>135</v>
      </c>
      <c r="C12" s="97"/>
      <c r="D12" s="98"/>
      <c r="E12" s="11">
        <v>181877</v>
      </c>
      <c r="F12" s="22" t="s">
        <v>2</v>
      </c>
      <c r="G12" s="1"/>
      <c r="H12" s="1"/>
    </row>
    <row r="13" spans="1:8" x14ac:dyDescent="0.25">
      <c r="A13" s="1"/>
      <c r="B13" s="96" t="s">
        <v>136</v>
      </c>
      <c r="C13" s="97"/>
      <c r="D13" s="98"/>
      <c r="E13" s="11">
        <v>446417</v>
      </c>
      <c r="F13" s="22" t="s">
        <v>2</v>
      </c>
      <c r="G13" s="1"/>
      <c r="H13" s="1"/>
    </row>
    <row r="14" spans="1:8" x14ac:dyDescent="0.25">
      <c r="A14" s="1"/>
      <c r="B14" s="86" t="s">
        <v>128</v>
      </c>
      <c r="C14" s="87"/>
      <c r="D14" s="88"/>
      <c r="E14" s="20">
        <f>SUM(E10:E13)</f>
        <v>3538923</v>
      </c>
      <c r="F14" s="21" t="s">
        <v>2</v>
      </c>
      <c r="G14" s="1"/>
      <c r="H14" s="1"/>
    </row>
    <row r="15" spans="1:8" x14ac:dyDescent="0.25">
      <c r="A15" s="1"/>
      <c r="B15" s="86" t="s">
        <v>129</v>
      </c>
      <c r="C15" s="87"/>
      <c r="D15" s="88"/>
      <c r="E15" s="20">
        <f>E14*(1+Prisudvikling2019)^2</f>
        <v>3659549.3491980294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674944.40512461436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33747220.256230719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1354990.7032608925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76553147.076886579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87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88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132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2895086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2895088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-2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2018-09-04T08:12:17Z</dcterms:modified>
</cp:coreProperties>
</file>