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8" i="2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<sst xmlns="http://schemas.openxmlformats.org/spreadsheetml/2006/main" count="321" uniqueCount="142">
  <si>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</si>
  <si>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</si>
  <si>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</si>
  <si>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</si>
  <si>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</si>
  <si>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</si>
  <si>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</si>
  <si>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</si>
  <si>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</si>
  <si>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</si>
  <si>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</si>
  <si>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</si>
  <si>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</si>
  <si>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</si>
  <si>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</si>
  <si>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</si>
  <si>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</si>
  <si>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</si>
  <si>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</si>
  <si>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</si>
  <si>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</si>
  <si>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</si>
  <si>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</si>
  <si>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</si>
  <si>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</si>
  <si>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</si>
  <si>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</si>
  <si>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</si>
  <si>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</si>
  <si>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</si>
  <si>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</si>
  <si>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</si>
  <si>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</si>
  <si>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</si>
  <si>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</si>
  <si>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</si>
  <si>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</si>
  <si>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</si>
  <si>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</si>
  <si>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</si>
  <si>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</si>
  <si>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</si>
  <si>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</si>
  <si>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</si>
  <si>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</si>
  <si>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</si>
  <si>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</si>
  <si>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</si>
  <si>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</si>
  <si>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</si>
  <si>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</si>
  <si>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</si>
  <si>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</si>
  <si>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</si>
  <si>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</si>
  <si>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</si>
  <si>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</si>
  <si>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</si>
  <si>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</si>
  <si>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</si>
  <si>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</si>
  <si>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</si>
  <si>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</si>
  <si>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</si>
  <si>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</si>
  <si>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</si>
  <si>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</si>
  <si>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</si>
  <si>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</si>
  <si>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</si>
  <si>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</si>
  <si>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</si>
  <si>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</si>
  <si>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</si>
  <si>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</si>
  <si>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</si>
  <si>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</si>
  <si>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</si>
  <si>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</si>
  <si>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</si>
  <si>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</si>
  <si>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</si>
  <si>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</si>
  <si>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</si>
  <si>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</si>
  <si>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</si>
  <si>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</si>
  <si>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</si>
  <si>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</si>
  <si>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</si>
  <si>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</si>
  <si>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</si>
  <si>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</si>
  <si>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</si>
  <si>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</si>
  <si>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</si>
  <si>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</si>
  <si>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</si>
  <si>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</si>
  <si>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</si>
  <si>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</si>
  <si>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</si>
  <si>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</si>
  <si>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</si>
  <si>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</si>
  <si>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</si>
  <si>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</si>
  <si>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</si>
  <si>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</si>
  <si>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</si>
  <si>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</si>
  <si>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</si>
  <si>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</si>
  <si>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</si>
  <si>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</si>
  <si>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</si>
  <si>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</si>
  <si>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</si>
  <si>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</si>
  <si>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</si>
  <si>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</si>
  <si>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</si>
  <si>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</si>
  <si>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</si>
  <si>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</si>
  <si>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</si>
  <si>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</si>
  <si>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</si>
  <si>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</si>
  <si>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</si>
  <si>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</si>
  <si>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</si>
  <si>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</si>
  <si>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</si>
  <si>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</si>
  <si>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Skatter og afgifter</t>
  </si>
  <si>
    <t>Tjenestemandspensioner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</si>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</sst>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81009853.862270638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40729677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40280176.862270638</v>
      </c>
      <c r="F12" s="25" t="s">
        <v>2</v>
      </c>
      <c r="G12" s="17">
        <f>E12</f>
        <v>40280176.862270638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0" t="s">
        <v>141</v>
      </c>
      <c r="C10" s="61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9" t="s">
        <v>131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139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138</v>
      </c>
      <c r="C10" s="6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140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3" t="s">
        <v>44</v>
      </c>
      <c r="C9" s="64"/>
      <c r="D9" s="64"/>
      <c r="E9" s="65"/>
      <c r="F9" s="58">
        <v>1.7500000000000002E-2</v>
      </c>
      <c r="G9" s="59"/>
      <c r="H9" s="1"/>
    </row>
    <row r="10" spans="1:8" x14ac:dyDescent="0.25">
      <c r="A10" s="1"/>
      <c r="B10" s="63" t="s">
        <v>45</v>
      </c>
      <c r="C10" s="64"/>
      <c r="D10" s="64"/>
      <c r="E10" s="65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3" t="s">
        <v>13</v>
      </c>
      <c r="C14" s="64"/>
      <c r="D14" s="64"/>
      <c r="E14" s="65"/>
      <c r="F14" s="58">
        <v>4.7317427000078899E-3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58615436.393032335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1025770.136878066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-282206.84361756645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-358710.7183873356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-743832.57313667738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58256456.394768819</v>
      </c>
      <c r="D18" s="18" t="s">
        <v>2</v>
      </c>
      <c r="E18" s="17">
        <f>C18</f>
        <v>58256456.394768819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137</v>
      </c>
      <c r="C20" s="11">
        <v>375854.32500000001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-9295.5324585851431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366558.79254141485</v>
      </c>
      <c r="D22" s="18" t="s">
        <v>2</v>
      </c>
      <c r="E22" s="17">
        <f>C22</f>
        <v>366558.79254141485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omk.'!E15</f>
        <v>979706.1500269298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979706.1500269298</v>
      </c>
      <c r="D26" s="18" t="s">
        <v>2</v>
      </c>
      <c r="E26" s="17">
        <f>C26</f>
        <v>979706.1500269298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81</v>
      </c>
      <c r="C28" s="7">
        <f>-266990*(1+Prisudvikling2019)^2</f>
        <v>-276090.51701389992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2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3" t="s">
        <v>52</v>
      </c>
      <c r="C30" s="7">
        <v>4496.3822920670436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4" t="s">
        <v>53</v>
      </c>
      <c r="C31" s="17">
        <f>SUM(C28:C30)</f>
        <v>-271594.13472183287</v>
      </c>
      <c r="D31" s="18" t="s">
        <v>2</v>
      </c>
      <c r="E31" s="17">
        <f>C31</f>
        <v>-271594.13472183287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4" t="s">
        <v>24</v>
      </c>
      <c r="C33" s="17">
        <f>'Fane 6. Hist. over el. underdæk'!G13</f>
        <v>1050614.5</v>
      </c>
      <c r="D33" s="18" t="s">
        <v>2</v>
      </c>
      <c r="E33" s="17">
        <f>C33</f>
        <v>1050614.5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60381741.702615336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58256456.394768819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984534.11307159299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-280313.12437671056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-357477.47093751992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-365210.76489451528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58237989.14763166</v>
      </c>
      <c r="D14" s="18" t="s">
        <v>2</v>
      </c>
      <c r="E14" s="17">
        <f>C14</f>
        <v>58237989.14763166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137</v>
      </c>
      <c r="C16" s="11">
        <v>350104.16046403995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-8658.68601479891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341445.47444924101</v>
      </c>
      <c r="D18" s="18" t="s">
        <v>2</v>
      </c>
      <c r="E18" s="17">
        <f>C18</f>
        <v>341445.47444924101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omk.'!E15*(1+Prisudvikling2019)</f>
        <v>996263.18396238482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996263.18396238482</v>
      </c>
      <c r="D22" s="18" t="s">
        <v>2</v>
      </c>
      <c r="E22" s="17">
        <f>C22</f>
        <v>996263.18396238482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1050614.5</v>
      </c>
      <c r="D24" s="18" t="s">
        <v>2</v>
      </c>
      <c r="E24" s="17">
        <f>C24</f>
        <v>1050614.5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60626312.306043282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58237989.14763166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984222.01659497491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-280224.26535465516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-356248.46339243668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-368151.79622788785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58217586.639251657</v>
      </c>
      <c r="D14" s="18" t="s">
        <v>2</v>
      </c>
      <c r="E14" s="17">
        <f>C14</f>
        <v>58217586.639251657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137</v>
      </c>
      <c r="C16" s="11">
        <v>321715.40821270994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-7956.5826985447475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313758.82551416522</v>
      </c>
      <c r="D18" s="18" t="s">
        <v>2</v>
      </c>
      <c r="E18" s="17">
        <f>C18</f>
        <v>313758.82551416522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omk.'!E15*(1+Prisudvikling2019)^2</f>
        <v>1013100.031771349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1013100.031771349</v>
      </c>
      <c r="D22" s="18" t="s">
        <v>2</v>
      </c>
      <c r="E22" s="17">
        <f>C22</f>
        <v>1013100.031771349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59544445.496537171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58217586.639251657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983877.21420335292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-280126.09441836667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-355023.6811752934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-371116.51159835717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58195197.56626299</v>
      </c>
      <c r="D13" s="18" t="s">
        <v>2</v>
      </c>
      <c r="E13" s="17">
        <f>C13</f>
        <v>58195197.56626299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137</v>
      </c>
      <c r="C15" s="11">
        <v>285027.08485551993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-7049.2165251800343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277977.8683303399</v>
      </c>
      <c r="D17" s="18" t="s">
        <v>2</v>
      </c>
      <c r="E17" s="17">
        <f>C17</f>
        <v>277977.8683303399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omk.'!E15*(1+Prisudvikling2019)^3</f>
        <v>1030221.4223082847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1030221.4223082847</v>
      </c>
      <c r="D21" s="18" t="s">
        <v>2</v>
      </c>
      <c r="E21" s="17">
        <f>C21</f>
        <v>1030221.4223082847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59503396.856901608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32</v>
      </c>
      <c r="C9" s="64"/>
      <c r="D9" s="64"/>
      <c r="E9" s="64"/>
      <c r="F9" s="65"/>
      <c r="G9" s="11">
        <v>59966287.959372737</v>
      </c>
      <c r="H9" s="22" t="s">
        <v>2</v>
      </c>
      <c r="I9" s="1"/>
    </row>
    <row r="10" spans="1:9" x14ac:dyDescent="0.25">
      <c r="A10" s="1"/>
      <c r="B10" s="47" t="s">
        <v>73</v>
      </c>
      <c r="C10" s="64"/>
      <c r="D10" s="64"/>
      <c r="E10" s="64"/>
      <c r="F10" s="65"/>
      <c r="G10" s="11">
        <v>413243.2138714749</v>
      </c>
      <c r="H10" s="22" t="s">
        <v>2</v>
      </c>
      <c r="I10" s="1"/>
    </row>
    <row r="11" spans="1:9" x14ac:dyDescent="0.25">
      <c r="A11" s="1"/>
      <c r="B11" s="47" t="s">
        <v>48</v>
      </c>
      <c r="C11" s="64"/>
      <c r="D11" s="64"/>
      <c r="E11" s="64"/>
      <c r="F11" s="65"/>
      <c r="G11" s="11">
        <v>937608.3524689289</v>
      </c>
      <c r="H11" s="22" t="s">
        <v>2</v>
      </c>
      <c r="I11" s="1"/>
    </row>
    <row r="12" spans="1:9" x14ac:dyDescent="0.25">
      <c r="A12" s="1"/>
      <c r="B12" s="47" t="s">
        <v>75</v>
      </c>
      <c r="C12" s="64"/>
      <c r="D12" s="64"/>
      <c r="E12" s="64"/>
      <c r="F12" s="65"/>
      <c r="G12" s="11">
        <v>423722.61250000005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58615436.393032335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834262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33130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62521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17500</v>
      </c>
      <c r="F13" s="22" t="s">
        <v>2</v>
      </c>
      <c r="G13" s="1"/>
      <c r="H13" s="1"/>
    </row>
    <row r="14" spans="1:8" x14ac:dyDescent="0.25">
      <c r="A14" s="1"/>
      <c r="B14" s="89" t="s">
        <v>128</v>
      </c>
      <c r="C14" s="90"/>
      <c r="D14" s="91"/>
      <c r="E14" s="20">
        <f>SUM(E10:E13)</f>
        <v>947413</v>
      </c>
      <c r="F14" s="21" t="s">
        <v>2</v>
      </c>
      <c r="G14" s="1"/>
      <c r="H14" s="1"/>
    </row>
    <row r="15" spans="1:8" x14ac:dyDescent="0.25">
      <c r="A15" s="1"/>
      <c r="B15" s="89" t="s">
        <v>129</v>
      </c>
      <c r="C15" s="90"/>
      <c r="D15" s="91"/>
      <c r="E15" s="20">
        <f>E14*(1+Prisudvikling2019)^2</f>
        <v>979706.1500269298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82</v>
      </c>
      <c r="C9" s="64"/>
      <c r="D9" s="64"/>
      <c r="E9" s="64"/>
      <c r="F9" s="65"/>
      <c r="G9" s="53">
        <v>368383.36614522449</v>
      </c>
      <c r="H9" s="22" t="s">
        <v>2</v>
      </c>
      <c r="I9" s="1"/>
    </row>
    <row r="10" spans="1:9" x14ac:dyDescent="0.25">
      <c r="A10" s="1"/>
      <c r="B10" s="63" t="s">
        <v>83</v>
      </c>
      <c r="C10" s="64"/>
      <c r="D10" s="64"/>
      <c r="E10" s="64"/>
      <c r="F10" s="65"/>
      <c r="G10" s="53">
        <f>G9/GenereltKravDrift2018</f>
        <v>18419168.307261225</v>
      </c>
      <c r="H10" s="22" t="s">
        <v>2</v>
      </c>
      <c r="I10" s="1"/>
    </row>
    <row r="11" spans="1:9" x14ac:dyDescent="0.25">
      <c r="A11" s="1"/>
      <c r="B11" s="63" t="s">
        <v>84</v>
      </c>
      <c r="C11" s="64"/>
      <c r="D11" s="64"/>
      <c r="E11" s="64"/>
      <c r="F11" s="65"/>
      <c r="G11" s="53">
        <v>744211.93517063058</v>
      </c>
      <c r="H11" s="22" t="s">
        <v>2</v>
      </c>
      <c r="I11" s="1"/>
    </row>
    <row r="12" spans="1:9" x14ac:dyDescent="0.25">
      <c r="A12" s="1"/>
      <c r="B12" s="63" t="s">
        <v>85</v>
      </c>
      <c r="C12" s="64"/>
      <c r="D12" s="64"/>
      <c r="E12" s="64"/>
      <c r="F12" s="65"/>
      <c r="G12" s="53">
        <f>G11/GenereltKravAnlæg2018</f>
        <v>42045872.043538451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17</v>
      </c>
      <c r="C9" s="64"/>
      <c r="D9" s="64"/>
      <c r="E9" s="64"/>
      <c r="F9" s="65"/>
      <c r="G9" s="11">
        <v>9646508</v>
      </c>
      <c r="H9" s="22" t="s">
        <v>2</v>
      </c>
      <c r="I9" s="1"/>
    </row>
    <row r="10" spans="1:9" x14ac:dyDescent="0.25">
      <c r="A10" s="1"/>
      <c r="B10" s="63" t="s">
        <v>46</v>
      </c>
      <c r="C10" s="64"/>
      <c r="D10" s="64"/>
      <c r="E10" s="64"/>
      <c r="F10" s="65"/>
      <c r="G10" s="11">
        <v>7545279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2101229</v>
      </c>
      <c r="H11" s="26" t="s">
        <v>2</v>
      </c>
      <c r="I11" s="1"/>
    </row>
    <row r="12" spans="1:9" x14ac:dyDescent="0.25">
      <c r="A12" s="1"/>
      <c r="B12" s="63" t="s">
        <v>18</v>
      </c>
      <c r="C12" s="64"/>
      <c r="D12" s="64"/>
      <c r="E12" s="64"/>
      <c r="F12" s="65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1050614.5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2018-09-05T08:27:28Z</dcterms:modified>
</cp:coreProperties>
</file>