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27" i="11"/>
  <c r="F27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6" i="11"/>
  <c r="E24" i="15" l="1"/>
  <c r="D12" i="20"/>
  <c r="C10" i="2" s="1"/>
  <c r="C16" i="2" s="1"/>
  <c r="C12" i="15" l="1"/>
  <c r="C12" i="22" s="1"/>
  <c r="C11" i="23" s="1"/>
  <c r="E25" i="11"/>
  <c r="E27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<sst xmlns="http://schemas.openxmlformats.org/spreadsheetml/2006/main" count="353" uniqueCount="158">
  <si>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</si>
  <si>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</si>
  <si>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</si>
  <si>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</si>
  <si>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</si>
  <si>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</si>
  <si>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</si>
  <si>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</si>
  <si>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</si>
  <si>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</si>
  <si>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</si>
  <si>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</si>
  <si>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</si>
  <si>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</si>
  <si>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</si>
  <si>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</si>
  <si>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</si>
  <si>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</si>
  <si>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</si>
  <si>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</si>
  <si>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</si>
  <si>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</si>
  <si>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</si>
  <si>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</si>
  <si>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</si>
  <si>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</si>
  <si>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</si>
  <si>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</si>
  <si>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</si>
  <si>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</si>
  <si>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</si>
  <si>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</si>
  <si>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</si>
  <si>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</si>
  <si>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</si>
  <si>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</si>
  <si>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</si>
  <si>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</si>
  <si>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</si>
  <si>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</si>
  <si>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</si>
  <si>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</si>
  <si>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</si>
  <si>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</si>
  <si>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</si>
  <si>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</si>
  <si>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</si>
  <si>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</si>
  <si>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</si>
  <si>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</si>
  <si>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</si>
  <si>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</si>
  <si>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</si>
  <si>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</si>
  <si>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</si>
  <si>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</si>
  <si>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</si>
  <si>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</si>
  <si>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</si>
  <si>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</si>
  <si>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</si>
  <si>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</si>
  <si>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</si>
  <si>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</si>
  <si>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</si>
  <si>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</si>
  <si>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</si>
  <si>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</si>
  <si>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</si>
  <si>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</si>
  <si>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</si>
  <si>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</si>
  <si>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</si>
  <si>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</si>
  <si>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</si>
  <si>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</si>
  <si>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</si>
  <si>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</si>
  <si>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</si>
  <si>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</si>
  <si>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</si>
  <si>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</si>
  <si>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</si>
  <si>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</si>
  <si>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</si>
  <si>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</si>
  <si>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</si>
  <si>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</si>
  <si>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</si>
  <si>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</si>
  <si>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</si>
  <si>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</si>
  <si>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</si>
  <si>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</si>
  <si>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</si>
  <si>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</si>
  <si>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</si>
  <si>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</si>
  <si>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</si>
  <si>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</si>
  <si>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</si>
  <si>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</si>
  <si>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</si>
  <si>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</si>
  <si>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</si>
  <si>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</si>
  <si>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</si>
  <si>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</si>
  <si>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</si>
  <si>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</si>
  <si>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</si>
  <si>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</si>
  <si>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</si>
  <si>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</si>
  <si>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</si>
  <si>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</si>
  <si>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</si>
  <si>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</si>
  <si>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</si>
  <si>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</si>
  <si>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</si>
  <si>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</si>
  <si>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</si>
  <si>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</si>
  <si>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</si>
  <si>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</si>
  <si>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</si>
  <si>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</si>
  <si>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</si>
  <si>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</si>
  <si>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</si>
  <si>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</si>
  <si>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</si>
  <si>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</si>
  <si>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</si>
  <si>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</si>
  <si>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</si>
  <si>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</si>
  <si>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</si>
  <si>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</si>
  <si>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</si>
  <si>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</si>
  <si>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</si>
  <si>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Strømpeforing Ø 1000 mm &lt; Ledningsnet ≤ Ø 1200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</si>
  <si>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</si>
  <si>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</si>
  <si>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</si>
  <si>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</si>
  <si>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</si>
  <si>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SRO</t>
  </si>
  <si>
    <t>Kælder</t>
  </si>
  <si>
    <t>Pumpeinstallation Miljøklasse A (100-300 l/s) - Mek/EL</t>
  </si>
  <si>
    <t>Pumpeinstallation Miljøklasse A (100-300 l/s) - SRO</t>
  </si>
  <si>
    <t>Installationer "ingen eller faste riste" (mindre end 7 m2)</t>
  </si>
  <si>
    <t>Installationer "mekaniske riste og SRO" Miljøklasse A. (7-20 m2) - Mek/EL</t>
  </si>
  <si>
    <t>Forsinkelsesbassiner, lukkede uden automatisk rensning og SRO Miljøklasse B (mindre end 1.000 m3)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</si>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</sst>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101578511.15370573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76210000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25368511.153705731</v>
      </c>
      <c r="F12" s="25" t="s">
        <v>2</v>
      </c>
      <c r="G12" s="17">
        <f>E12</f>
        <v>25368511.153705731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139</v>
      </c>
      <c r="C10" s="60">
        <v>75</v>
      </c>
      <c r="D10" s="11">
        <v>3090688</v>
      </c>
      <c r="E10" s="11">
        <f>D10/C10</f>
        <v>41209.173333333332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59" t="s">
        <v>140</v>
      </c>
      <c r="C11" s="60">
        <v>75</v>
      </c>
      <c r="D11" s="11">
        <v>42396116</v>
      </c>
      <c r="E11" s="11">
        <f t="shared" ref="E11:E24" si="0">D11/C11</f>
        <v>565281.54666666663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59" t="s">
        <v>141</v>
      </c>
      <c r="C12" s="60">
        <v>75</v>
      </c>
      <c r="D12" s="11">
        <v>1762889</v>
      </c>
      <c r="E12" s="11">
        <f t="shared" si="0"/>
        <v>23505.186666666668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59" t="s">
        <v>142</v>
      </c>
      <c r="C13" s="60">
        <v>75</v>
      </c>
      <c r="D13" s="11">
        <v>4962460</v>
      </c>
      <c r="E13" s="11">
        <f t="shared" si="0"/>
        <v>66166.133333333331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59" t="s">
        <v>143</v>
      </c>
      <c r="C14" s="60">
        <v>50</v>
      </c>
      <c r="D14" s="11">
        <v>8510210</v>
      </c>
      <c r="E14" s="11">
        <f t="shared" si="0"/>
        <v>170204.2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59" t="s">
        <v>144</v>
      </c>
      <c r="C15" s="60">
        <v>75</v>
      </c>
      <c r="D15" s="11">
        <v>8279867</v>
      </c>
      <c r="E15" s="11">
        <f t="shared" si="0"/>
        <v>110398.22666666667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59" t="s">
        <v>145</v>
      </c>
      <c r="C16" s="60">
        <v>75</v>
      </c>
      <c r="D16" s="11">
        <v>2876174</v>
      </c>
      <c r="E16" s="11">
        <f t="shared" si="0"/>
        <v>38348.986666666664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59" t="s">
        <v>146</v>
      </c>
      <c r="C17" s="60">
        <v>50</v>
      </c>
      <c r="D17" s="11">
        <v>6741003</v>
      </c>
      <c r="E17" s="11">
        <f t="shared" si="0"/>
        <v>134820.06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59" t="s">
        <v>147</v>
      </c>
      <c r="C18" s="60">
        <v>20</v>
      </c>
      <c r="D18" s="11">
        <v>3500000</v>
      </c>
      <c r="E18" s="11">
        <f t="shared" si="0"/>
        <v>175000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59" t="s">
        <v>148</v>
      </c>
      <c r="C19" s="60">
        <v>10</v>
      </c>
      <c r="D19" s="11">
        <v>1000000</v>
      </c>
      <c r="E19" s="11">
        <f t="shared" si="0"/>
        <v>100000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59" t="s">
        <v>149</v>
      </c>
      <c r="C20" s="60">
        <v>10</v>
      </c>
      <c r="D20" s="11">
        <v>2472870</v>
      </c>
      <c r="E20" s="11">
        <f t="shared" si="0"/>
        <v>247287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59" t="s">
        <v>150</v>
      </c>
      <c r="C21" s="60">
        <v>75</v>
      </c>
      <c r="D21" s="11">
        <v>6693122</v>
      </c>
      <c r="E21" s="11">
        <f t="shared" si="0"/>
        <v>89241.626666666663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59" t="s">
        <v>151</v>
      </c>
      <c r="C22" s="60">
        <v>20</v>
      </c>
      <c r="D22" s="11">
        <v>2500000</v>
      </c>
      <c r="E22" s="11">
        <f t="shared" si="0"/>
        <v>125000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59" t="s">
        <v>152</v>
      </c>
      <c r="C23" s="60">
        <v>10</v>
      </c>
      <c r="D23" s="11">
        <v>500000</v>
      </c>
      <c r="E23" s="11">
        <f t="shared" si="0"/>
        <v>50000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59" t="s">
        <v>153</v>
      </c>
      <c r="C24" s="60">
        <v>20</v>
      </c>
      <c r="D24" s="11">
        <v>140000</v>
      </c>
      <c r="E24" s="11">
        <f t="shared" si="0"/>
        <v>7000</v>
      </c>
      <c r="F24" s="11">
        <v>0</v>
      </c>
      <c r="G24" s="11">
        <v>0</v>
      </c>
      <c r="H24" s="22" t="s">
        <v>2</v>
      </c>
      <c r="I24" s="1"/>
    </row>
    <row r="25" spans="1:9" ht="39" x14ac:dyDescent="0.25">
      <c r="A25" s="1"/>
      <c r="B25" s="59" t="s">
        <v>154</v>
      </c>
      <c r="C25" s="60">
        <v>20</v>
      </c>
      <c r="D25" s="11">
        <v>140000</v>
      </c>
      <c r="E25" s="11">
        <f t="shared" ref="E25:E26" si="1">D25/C25</f>
        <v>7000</v>
      </c>
      <c r="F25" s="11">
        <v>0</v>
      </c>
      <c r="G25" s="11">
        <v>0</v>
      </c>
      <c r="H25" s="22" t="s">
        <v>2</v>
      </c>
      <c r="I25" s="1"/>
    </row>
    <row r="26" spans="1:9" ht="51.75" x14ac:dyDescent="0.25">
      <c r="A26" s="1"/>
      <c r="B26" s="59" t="s">
        <v>155</v>
      </c>
      <c r="C26" s="60">
        <v>50</v>
      </c>
      <c r="D26" s="11">
        <v>2022400</v>
      </c>
      <c r="E26" s="11">
        <f t="shared" si="1"/>
        <v>40448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89" t="s">
        <v>131</v>
      </c>
      <c r="C27" s="90"/>
      <c r="D27" s="91"/>
      <c r="E27" s="20">
        <f>SUM(E10:E26)</f>
        <v>1990910.1400000001</v>
      </c>
      <c r="F27" s="20">
        <f>SUM(F10:F26)</f>
        <v>0</v>
      </c>
      <c r="G27" s="20">
        <f>SUM(G10:G26)</f>
        <v>0</v>
      </c>
      <c r="H27" s="21" t="s">
        <v>2</v>
      </c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password="DFE9" sheet="1" objects="1" scenarios="1"/>
  <mergeCells count="3">
    <mergeCell ref="B3:H4"/>
    <mergeCell ref="B8:H8"/>
    <mergeCell ref="B27:D2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Anlægsprojekter'!F27</f>
        <v>0</v>
      </c>
      <c r="E10" s="22" t="s">
        <v>2</v>
      </c>
      <c r="F10" s="11">
        <f>SUM('Fane 8. Anlægsprojekter'!E27,'Fane 8. Anlægsprojekter'!G27)</f>
        <v>1990910.1400000001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1990910.1400000001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2024556.5213659999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156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138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157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1.7318517766165154E-2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106839769.30098148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2024556.5213659999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1903910.9679782614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-1918341.6767800448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-576987.48738931143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-1487845.1133119273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106785062.51284444</v>
      </c>
      <c r="D18" s="18" t="s">
        <v>2</v>
      </c>
      <c r="E18" s="17">
        <f>C18</f>
        <v>106785062.51284444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omk.'!E15</f>
        <v>1545496.7847679397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1545496.7847679397</v>
      </c>
      <c r="D26" s="18" t="s">
        <v>2</v>
      </c>
      <c r="E26" s="17">
        <f>C26</f>
        <v>1545496.7847679397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8025.787823783111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8025.787823783111</v>
      </c>
      <c r="D31" s="18" t="s">
        <v>2</v>
      </c>
      <c r="E31" s="17">
        <f>C31</f>
        <v>8025.787823783111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-5373080</v>
      </c>
      <c r="D33" s="18" t="s">
        <v>2</v>
      </c>
      <c r="E33" s="17">
        <f>C33</f>
        <v>-5373080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102965505.08543617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106785062.51284444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1804667.5564670709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-1880613.1694284498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-575003.8044076669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-730509.8909366685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105403603.20453872</v>
      </c>
      <c r="D14" s="18" t="s">
        <v>2</v>
      </c>
      <c r="E14" s="17">
        <f>C14</f>
        <v>105403603.20453872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</f>
        <v>1571615.6804305178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1571615.6804305178</v>
      </c>
      <c r="D22" s="18" t="s">
        <v>2</v>
      </c>
      <c r="E22" s="17">
        <f>C22</f>
        <v>1571615.6804305178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-5373080</v>
      </c>
      <c r="D24" s="18" t="s">
        <v>2</v>
      </c>
      <c r="E24" s="17">
        <f>C24</f>
        <v>-5373080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101602138.88496923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105403603.20453872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1781320.8941567042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-1856284.0122683204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-573026.94132811332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-736392.66517308471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104019220.47992592</v>
      </c>
      <c r="D14" s="18" t="s">
        <v>2</v>
      </c>
      <c r="E14" s="17">
        <f>C14</f>
        <v>104019220.47992592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omk.'!E15*(1+Prisudvikling2019)^2</f>
        <v>1598175.9854297934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1598175.9854297934</v>
      </c>
      <c r="D22" s="18" t="s">
        <v>2</v>
      </c>
      <c r="E22" s="17">
        <f>C22</f>
        <v>1598175.9854297934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105617396.46535571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104019220.47992592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1757924.8261107479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-1831903.3702368292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-571056.8747038272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-742322.81321394362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102631862.24788207</v>
      </c>
      <c r="D13" s="18" t="s">
        <v>2</v>
      </c>
      <c r="E13" s="17">
        <f>C13</f>
        <v>102631862.24788207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omk.'!E15*(1+Prisudvikling2019)^3</f>
        <v>1625185.1595835565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1625185.1595835565</v>
      </c>
      <c r="D21" s="18" t="s">
        <v>2</v>
      </c>
      <c r="E21" s="17">
        <f>C21</f>
        <v>1625185.1595835565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104257047.40746562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108779465.76353361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1939696.462552127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106839769.30098148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1224268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52843</v>
      </c>
      <c r="F11" s="22" t="s">
        <v>2</v>
      </c>
      <c r="G11" s="1"/>
      <c r="H11" s="1"/>
    </row>
    <row r="12" spans="1:8" ht="27.75" customHeight="1" x14ac:dyDescent="0.25">
      <c r="A12" s="1"/>
      <c r="B12" s="96" t="s">
        <v>135</v>
      </c>
      <c r="C12" s="97"/>
      <c r="D12" s="98"/>
      <c r="E12" s="11">
        <v>169354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48089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1494554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1545496.7847679397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578636.60170416825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28931830.085208412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1470683.4819356233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83089462.256249905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-51599164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-40853004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-10746160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-5373080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2018-09-04T08:13:01Z</dcterms:modified>
</cp:coreProperties>
</file>