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4" i="19" l="1"/>
  <c r="C17" i="22" l="1"/>
  <c r="C18" i="22" s="1"/>
  <c r="E18" i="22" s="1"/>
  <c r="C21" i="2"/>
  <c r="C22" i="2" s="1"/>
  <c r="E22" i="2" s="1"/>
  <c r="E12" i="34" l="1"/>
  <c r="E18" i="34" l="1"/>
  <c r="E20" i="34" s="1"/>
  <c r="G21" i="34" s="1"/>
  <c r="G22" i="34" s="1"/>
  <c r="C26" i="15" s="1"/>
  <c r="E26" i="15" s="1"/>
  <c r="C16" i="23" l="1"/>
  <c r="C17" i="15"/>
  <c r="C24" i="2"/>
  <c r="G12" i="34" l="1"/>
  <c r="C24" i="22" s="1"/>
  <c r="E24" i="22" s="1"/>
  <c r="G10" i="30" l="1"/>
  <c r="G12" i="30"/>
  <c r="G11" i="11" l="1"/>
  <c r="F11" i="11"/>
  <c r="D10" i="20" s="1"/>
  <c r="C34" i="2" l="1"/>
  <c r="C17" i="23" l="1"/>
  <c r="E17" i="23" s="1"/>
  <c r="C18" i="15" l="1"/>
  <c r="E18" i="15" s="1"/>
  <c r="C25" i="2"/>
  <c r="E25" i="2" s="1"/>
  <c r="G13" i="27"/>
  <c r="D16" i="20" l="1"/>
  <c r="F11" i="21"/>
  <c r="F12" i="21" s="1"/>
  <c r="C13" i="2" s="1"/>
  <c r="D11" i="21"/>
  <c r="D12" i="21" s="1"/>
  <c r="C12" i="2" s="1"/>
  <c r="C9" i="2"/>
  <c r="E15" i="19"/>
  <c r="C27" i="2" l="1"/>
  <c r="C29" i="2" s="1"/>
  <c r="E29" i="2" s="1"/>
  <c r="C20" i="22"/>
  <c r="C22" i="22" s="1"/>
  <c r="E22" i="22" s="1"/>
  <c r="C19" i="23"/>
  <c r="C20" i="15"/>
  <c r="C22" i="15" l="1"/>
  <c r="E22" i="15" s="1"/>
  <c r="C21" i="23"/>
  <c r="E21" i="23" s="1"/>
  <c r="G11" i="10"/>
  <c r="E34" i="2" l="1"/>
  <c r="G13" i="10"/>
  <c r="C24" i="15" s="1"/>
  <c r="E24" i="15" l="1"/>
  <c r="D17" i="20"/>
  <c r="C10" i="2" s="1"/>
  <c r="C16" i="2" s="1"/>
  <c r="C12" i="15" l="1"/>
  <c r="C12" i="22" s="1"/>
  <c r="C11" i="23" s="1"/>
  <c r="E11" i="11" l="1"/>
  <c r="F10" i="20" s="1"/>
  <c r="F16" i="20" s="1"/>
  <c r="F17" i="20" s="1"/>
  <c r="C11" i="2" s="1"/>
  <c r="C17" i="2" s="1"/>
  <c r="C36" i="2"/>
  <c r="E36" i="2" s="1"/>
  <c r="C13" i="15" l="1"/>
  <c r="C13" i="22" s="1"/>
  <c r="C12" i="23" s="1"/>
  <c r="C14" i="2"/>
  <c r="C15" i="2" s="1"/>
  <c r="C18" i="2" l="1"/>
  <c r="E18" i="2" s="1"/>
  <c r="E37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s="1"/>
  <c r="C13" i="23" l="1"/>
  <c r="E13" i="23" s="1"/>
  <c r="E22" i="23" s="1"/>
</calcChain>
</file>

<file path=xl/sharedStrings.xml><?xml version="1.0" encoding="utf-8"?>
<sst xmlns="http://schemas.openxmlformats.org/spreadsheetml/2006/main" count="343" uniqueCount="148">
  <si>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</si>
  <si>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</si>
  <si>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</si>
  <si>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</si>
  <si>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</si>
  <si>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</si>
  <si>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</si>
  <si>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</si>
  <si>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</si>
  <si>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</si>
  <si>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</si>
  <si>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</si>
  <si>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</si>
  <si>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</si>
  <si>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</si>
  <si>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</si>
  <si>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</si>
  <si>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</si>
  <si>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</si>
  <si>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</si>
  <si>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</si>
  <si>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</si>
  <si>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</si>
  <si>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</si>
  <si>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</si>
  <si>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</si>
  <si>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</si>
  <si>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</si>
  <si>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</si>
  <si>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</si>
  <si>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</si>
  <si>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</si>
  <si>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</si>
  <si>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</si>
  <si>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</si>
  <si>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</si>
  <si>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</si>
  <si>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</si>
  <si>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</si>
  <si>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</si>
  <si>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</si>
  <si>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</si>
  <si>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</si>
  <si>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</si>
  <si>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</si>
  <si>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</si>
  <si>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</si>
  <si>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</si>
  <si>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</si>
  <si>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</si>
  <si>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</si>
  <si>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</si>
  <si>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</si>
  <si>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</si>
  <si>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</si>
  <si>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</si>
  <si>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</si>
  <si>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</si>
  <si>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</si>
  <si>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</si>
  <si>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</si>
  <si>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</si>
  <si>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</si>
  <si>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</si>
  <si>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</si>
  <si>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</si>
  <si>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</si>
  <si>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</si>
  <si>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</si>
  <si>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</si>
  <si>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</si>
  <si>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</si>
  <si>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</si>
  <si>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</si>
  <si>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</si>
  <si>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</si>
  <si>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</si>
  <si>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</si>
  <si>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</si>
  <si>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</si>
  <si>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</si>
  <si>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</si>
  <si>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</si>
  <si>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</si>
  <si>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</si>
  <si>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</si>
  <si>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</si>
  <si>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</si>
  <si>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</si>
  <si>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</si>
  <si>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</si>
  <si>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</si>
  <si>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</si>
  <si>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</si>
  <si>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</si>
  <si>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</si>
  <si>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</si>
  <si>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</si>
  <si>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</si>
  <si>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</si>
  <si>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</si>
  <si>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</si>
  <si>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</si>
  <si>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</si>
  <si>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</si>
  <si>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</si>
  <si>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</si>
  <si>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</si>
  <si>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</si>
  <si>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</si>
  <si>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</si>
  <si>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</si>
  <si>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</si>
  <si>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</si>
  <si>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</si>
  <si>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</si>
  <si>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</si>
  <si>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</si>
  <si>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</si>
  <si>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</si>
  <si>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</si>
  <si>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</si>
  <si>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</si>
  <si>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</si>
  <si>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</si>
  <si>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</si>
  <si>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</si>
  <si>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</si>
  <si>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</si>
  <si>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</si>
  <si>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</si>
  <si>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Eftersyn af samtlige pumpestationer</t>
  </si>
  <si>
    <t>Mål om badevandskvalitet i Glumsø Sø</t>
  </si>
  <si>
    <t>Nedsættelse af udledning</t>
  </si>
  <si>
    <t>Femern Bælt-projektet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</si>
  <si>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</si>
  <si>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</si>
  <si>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</si>
  <si>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</si>
  <si>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</si>
  <si>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Ingen anlægsprojekter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</si>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</sst>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3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1" t="s">
        <v>121</v>
      </c>
      <c r="E8" s="81"/>
      <c r="F8" s="81"/>
      <c r="G8" s="8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0" t="s">
        <v>4</v>
      </c>
      <c r="E11" s="80"/>
      <c r="F11" s="80"/>
      <c r="G11" s="8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6" t="s">
        <v>31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30</v>
      </c>
      <c r="D14" s="76" t="s">
        <v>93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92</v>
      </c>
      <c r="D15" s="76" t="s">
        <v>95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94</v>
      </c>
      <c r="D16" s="76" t="s">
        <v>122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6</v>
      </c>
      <c r="D17" s="82" t="s">
        <v>96</v>
      </c>
      <c r="E17" s="83"/>
      <c r="F17" s="83"/>
      <c r="G17" s="84"/>
      <c r="H17" s="1"/>
      <c r="I17" s="1"/>
    </row>
    <row r="18" spans="1:9" x14ac:dyDescent="0.25">
      <c r="A18" s="1"/>
      <c r="B18" s="1"/>
      <c r="C18" s="6" t="s">
        <v>7</v>
      </c>
      <c r="D18" s="82" t="s">
        <v>97</v>
      </c>
      <c r="E18" s="83"/>
      <c r="F18" s="83"/>
      <c r="G18" s="84"/>
      <c r="H18" s="1"/>
      <c r="I18" s="1"/>
    </row>
    <row r="19" spans="1:9" x14ac:dyDescent="0.25">
      <c r="A19" s="1"/>
      <c r="B19" s="1"/>
      <c r="C19" s="6" t="s">
        <v>8</v>
      </c>
      <c r="D19" s="67" t="s">
        <v>101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9</v>
      </c>
      <c r="D20" s="70" t="s">
        <v>98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120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73" t="s">
        <v>28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26</v>
      </c>
      <c r="D24" s="64" t="s">
        <v>99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29</v>
      </c>
      <c r="D25" s="64" t="s">
        <v>54</v>
      </c>
      <c r="E25" s="65"/>
      <c r="F25" s="65"/>
      <c r="G25" s="66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124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1" t="s">
        <v>103</v>
      </c>
      <c r="C9" s="92"/>
      <c r="D9" s="93"/>
      <c r="E9" s="11">
        <v>169004772.70883656</v>
      </c>
      <c r="F9" s="22" t="s">
        <v>2</v>
      </c>
      <c r="G9" s="19"/>
      <c r="H9" s="27"/>
      <c r="I9" s="1"/>
    </row>
    <row r="10" spans="1:9" x14ac:dyDescent="0.25">
      <c r="A10" s="1"/>
      <c r="B10" s="91" t="s">
        <v>104</v>
      </c>
      <c r="C10" s="92"/>
      <c r="D10" s="93"/>
      <c r="E10" s="11">
        <v>143788607</v>
      </c>
      <c r="F10" s="22" t="s">
        <v>2</v>
      </c>
      <c r="G10" s="14"/>
      <c r="H10" s="28"/>
      <c r="I10" s="1"/>
    </row>
    <row r="11" spans="1:9" x14ac:dyDescent="0.25">
      <c r="A11" s="1"/>
      <c r="B11" s="91" t="s">
        <v>110</v>
      </c>
      <c r="C11" s="92"/>
      <c r="D11" s="9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25216165.708836555</v>
      </c>
      <c r="F12" s="25" t="s">
        <v>2</v>
      </c>
      <c r="G12" s="17">
        <f>E12</f>
        <v>25216165.708836555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115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4" t="s">
        <v>116</v>
      </c>
      <c r="C18" s="95"/>
      <c r="D18" s="9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4" t="s">
        <v>111</v>
      </c>
      <c r="C19" s="95"/>
      <c r="D19" s="9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4" t="s">
        <v>117</v>
      </c>
      <c r="C20" s="95"/>
      <c r="D20" s="9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7" t="s">
        <v>112</v>
      </c>
      <c r="C21" s="88"/>
      <c r="D21" s="88"/>
      <c r="E21" s="88"/>
      <c r="F21" s="89"/>
      <c r="G21" s="20">
        <f>E20</f>
        <v>0</v>
      </c>
      <c r="H21" s="21" t="s">
        <v>2</v>
      </c>
      <c r="I21" s="1"/>
    </row>
    <row r="22" spans="1:9" x14ac:dyDescent="0.25">
      <c r="A22" s="1"/>
      <c r="B22" s="87" t="s">
        <v>113</v>
      </c>
      <c r="C22" s="88"/>
      <c r="D22" s="88"/>
      <c r="E22" s="88"/>
      <c r="F22" s="89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128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125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102" t="s">
        <v>140</v>
      </c>
      <c r="C10" s="103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7" t="s">
        <v>129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119</v>
      </c>
      <c r="C3" s="85"/>
      <c r="D3" s="85"/>
      <c r="E3" s="85"/>
      <c r="F3" s="85"/>
      <c r="G3" s="85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8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125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104" t="s">
        <v>131</v>
      </c>
      <c r="C11" s="105"/>
      <c r="D11" s="60">
        <v>500720</v>
      </c>
      <c r="E11" s="22" t="s">
        <v>2</v>
      </c>
      <c r="F11" s="11">
        <v>0</v>
      </c>
      <c r="G11" s="22" t="s">
        <v>2</v>
      </c>
      <c r="H11" s="1"/>
    </row>
    <row r="12" spans="1:8" x14ac:dyDescent="0.25">
      <c r="A12" s="1"/>
      <c r="B12" s="58" t="s">
        <v>132</v>
      </c>
      <c r="C12" s="105"/>
      <c r="D12" s="60">
        <v>0</v>
      </c>
      <c r="E12" s="22" t="s">
        <v>2</v>
      </c>
      <c r="F12" s="11">
        <v>266137</v>
      </c>
      <c r="G12" s="22" t="s">
        <v>2</v>
      </c>
      <c r="H12" s="1"/>
    </row>
    <row r="13" spans="1:8" x14ac:dyDescent="0.25">
      <c r="A13" s="1"/>
      <c r="B13" s="104" t="s">
        <v>133</v>
      </c>
      <c r="C13" s="105"/>
      <c r="D13" s="60">
        <v>0</v>
      </c>
      <c r="E13" s="22" t="s">
        <v>2</v>
      </c>
      <c r="F13" s="11">
        <v>322415</v>
      </c>
      <c r="G13" s="22" t="s">
        <v>2</v>
      </c>
      <c r="H13" s="1"/>
    </row>
    <row r="14" spans="1:8" x14ac:dyDescent="0.25">
      <c r="A14" s="1"/>
      <c r="B14" s="104" t="s">
        <v>134</v>
      </c>
      <c r="C14" s="105"/>
      <c r="D14" s="60">
        <v>0</v>
      </c>
      <c r="E14" s="22" t="s">
        <v>2</v>
      </c>
      <c r="F14" s="11">
        <v>13018</v>
      </c>
      <c r="G14" s="22" t="s">
        <v>2</v>
      </c>
      <c r="H14" s="1"/>
    </row>
    <row r="15" spans="1:8" x14ac:dyDescent="0.25">
      <c r="A15" s="1"/>
      <c r="B15" s="104" t="s">
        <v>74</v>
      </c>
      <c r="C15" s="59"/>
      <c r="D15" s="60">
        <v>396497</v>
      </c>
      <c r="E15" s="22" t="s">
        <v>2</v>
      </c>
      <c r="F15" s="11">
        <v>0</v>
      </c>
      <c r="G15" s="22" t="s">
        <v>2</v>
      </c>
      <c r="H15" s="1"/>
    </row>
    <row r="16" spans="1:8" x14ac:dyDescent="0.25">
      <c r="A16" s="1"/>
      <c r="B16" s="39" t="s">
        <v>69</v>
      </c>
      <c r="C16" s="41"/>
      <c r="D16" s="20">
        <f>SUM(D10:D15)</f>
        <v>897217</v>
      </c>
      <c r="E16" s="21" t="s">
        <v>2</v>
      </c>
      <c r="F16" s="20">
        <f>SUM(F10:F15)</f>
        <v>601570</v>
      </c>
      <c r="G16" s="21" t="s">
        <v>2</v>
      </c>
      <c r="H16" s="1"/>
    </row>
    <row r="17" spans="1:8" x14ac:dyDescent="0.25">
      <c r="A17" s="1"/>
      <c r="B17" s="39" t="s">
        <v>70</v>
      </c>
      <c r="C17" s="41"/>
      <c r="D17" s="20">
        <f>D16*(1+Prisudvikling2019)</f>
        <v>912379.9672999999</v>
      </c>
      <c r="E17" s="21" t="s">
        <v>2</v>
      </c>
      <c r="F17" s="20">
        <f>F16*(1+Prisudvikling2019)</f>
        <v>611736.53299999994</v>
      </c>
      <c r="G17" s="21" t="s">
        <v>2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146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141</v>
      </c>
      <c r="C10" s="106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147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1.3492502613780913E-2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5.5703125" style="2" customWidth="1"/>
    <col min="2" max="2" width="46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5" t="s">
        <v>41</v>
      </c>
      <c r="C3" s="85"/>
      <c r="D3" s="85"/>
      <c r="E3" s="85"/>
      <c r="F3" s="85"/>
      <c r="G3" s="1"/>
      <c r="I3" s="36"/>
    </row>
    <row r="4" spans="1:9" ht="15" customHeight="1" x14ac:dyDescent="0.25">
      <c r="A4" s="1"/>
      <c r="B4" s="85"/>
      <c r="C4" s="85"/>
      <c r="D4" s="85"/>
      <c r="E4" s="85"/>
      <c r="F4" s="85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143614455.04643145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Tillæg'!D17</f>
        <v>912379.9672999999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Tillæg'!F17</f>
        <v>611736.53299999994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2539010.5321676205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-1992540.1621963908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-905282.62083765981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-1865838.6100179248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142913920.68584707</v>
      </c>
      <c r="D18" s="18" t="s">
        <v>2</v>
      </c>
      <c r="E18" s="17">
        <f>C18</f>
        <v>142913920.68584707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135</v>
      </c>
      <c r="C20" s="11">
        <v>4100117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136</v>
      </c>
      <c r="C21" s="11">
        <f>-(C20*(GenereltKravDrift2019+IndividueltKrav))</f>
        <v>-137323.17933930756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47" t="s">
        <v>137</v>
      </c>
      <c r="C22" s="17">
        <f>SUM(C20:C21)</f>
        <v>3962793.8206606926</v>
      </c>
      <c r="D22" s="18" t="s">
        <v>2</v>
      </c>
      <c r="E22" s="17">
        <f>C22</f>
        <v>3962793.8206606926</v>
      </c>
      <c r="F22" s="18" t="s">
        <v>2</v>
      </c>
      <c r="G22" s="1"/>
    </row>
    <row r="23" spans="1:7" ht="15" customHeight="1" x14ac:dyDescent="0.25">
      <c r="A23" s="1"/>
      <c r="B23" s="50" t="s">
        <v>138</v>
      </c>
      <c r="C23" s="11"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46" t="s">
        <v>136</v>
      </c>
      <c r="C24" s="11">
        <f>-(C23*(GenereltKravDrift2018+IndividueltKrav))</f>
        <v>0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7" t="s">
        <v>139</v>
      </c>
      <c r="C25" s="17">
        <f>SUM(C23:C24)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ht="15" customHeight="1" x14ac:dyDescent="0.25">
      <c r="A26" s="1"/>
      <c r="B26" s="39" t="s">
        <v>22</v>
      </c>
      <c r="C26" s="40"/>
      <c r="D26" s="40"/>
      <c r="E26" s="40"/>
      <c r="F26" s="41"/>
      <c r="G26" s="1"/>
    </row>
    <row r="27" spans="1:7" ht="15" customHeight="1" x14ac:dyDescent="0.25">
      <c r="A27" s="1"/>
      <c r="B27" s="46" t="s">
        <v>22</v>
      </c>
      <c r="C27" s="11">
        <f>'Fane 4. Ikke-påvirkelige omk.'!E15</f>
        <v>3886651.0945237889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77</v>
      </c>
      <c r="C28" s="11">
        <v>0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78</v>
      </c>
      <c r="C29" s="17">
        <f>SUM(C27:C28)</f>
        <v>3886651.0945237889</v>
      </c>
      <c r="D29" s="18" t="s">
        <v>2</v>
      </c>
      <c r="E29" s="17">
        <f>C29</f>
        <v>3886651.0945237889</v>
      </c>
      <c r="F29" s="18" t="s">
        <v>2</v>
      </c>
      <c r="G29" s="1"/>
    </row>
    <row r="30" spans="1:7" ht="28.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79</v>
      </c>
      <c r="C31" s="7">
        <v>0</v>
      </c>
      <c r="D31" s="8" t="s">
        <v>2</v>
      </c>
      <c r="E31" s="33"/>
      <c r="F31" s="13"/>
      <c r="G31" s="1"/>
    </row>
    <row r="32" spans="1:7" x14ac:dyDescent="0.25">
      <c r="A32" s="1"/>
      <c r="B32" s="45" t="s">
        <v>51</v>
      </c>
      <c r="C32" s="7">
        <v>0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6" t="s">
        <v>52</v>
      </c>
      <c r="C33" s="7">
        <v>18871.004347060512</v>
      </c>
      <c r="D33" s="8" t="s">
        <v>2</v>
      </c>
      <c r="E33" s="32"/>
      <c r="F33" s="13"/>
      <c r="G33" s="1"/>
    </row>
    <row r="34" spans="1:7" x14ac:dyDescent="0.25">
      <c r="A34" s="1"/>
      <c r="B34" s="47" t="s">
        <v>53</v>
      </c>
      <c r="C34" s="17">
        <f>SUM(C31:C33)</f>
        <v>18871.004347060512</v>
      </c>
      <c r="D34" s="18" t="s">
        <v>2</v>
      </c>
      <c r="E34" s="17">
        <f>C34</f>
        <v>18871.004347060512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x14ac:dyDescent="0.25">
      <c r="A36" s="1"/>
      <c r="B36" s="47" t="s">
        <v>24</v>
      </c>
      <c r="C36" s="17">
        <f>'Fane 6. Hist. over el. underdæk'!G13</f>
        <v>4636797</v>
      </c>
      <c r="D36" s="18" t="s">
        <v>2</v>
      </c>
      <c r="E36" s="17">
        <f>C36</f>
        <v>4636797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SUM(E18,E25,E29,E34,E36,E22)</f>
        <v>155419033.6053786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285156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42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7" t="s">
        <v>25</v>
      </c>
      <c r="C8" s="88"/>
      <c r="D8" s="88"/>
      <c r="E8" s="88"/>
      <c r="F8" s="89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142913920.68584707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2415245.2595908153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-1960854.1513774206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-902170.2591872199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-916099.09345709102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141550042.44141614</v>
      </c>
      <c r="D14" s="18" t="s">
        <v>2</v>
      </c>
      <c r="E14" s="17">
        <f>C14</f>
        <v>141550042.44141614</v>
      </c>
      <c r="F14" s="18" t="s">
        <v>2</v>
      </c>
      <c r="G14" s="1"/>
    </row>
    <row r="15" spans="1:7" ht="15" customHeight="1" x14ac:dyDescent="0.25">
      <c r="A15" s="1"/>
      <c r="B15" s="87" t="s">
        <v>74</v>
      </c>
      <c r="C15" s="88"/>
      <c r="D15" s="88"/>
      <c r="E15" s="88"/>
      <c r="F15" s="89"/>
      <c r="G15" s="1"/>
    </row>
    <row r="16" spans="1:7" ht="15" customHeight="1" x14ac:dyDescent="0.25">
      <c r="A16" s="1"/>
      <c r="B16" s="50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136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139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7" t="s">
        <v>22</v>
      </c>
      <c r="C19" s="88"/>
      <c r="D19" s="88"/>
      <c r="E19" s="88"/>
      <c r="F19" s="89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3952335.4980212408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77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78</v>
      </c>
      <c r="C22" s="17">
        <f>SUM(C20:C21)</f>
        <v>3952335.4980212408</v>
      </c>
      <c r="D22" s="18" t="s">
        <v>2</v>
      </c>
      <c r="E22" s="17">
        <f>C22</f>
        <v>3952335.4980212408</v>
      </c>
      <c r="F22" s="18" t="s">
        <v>2</v>
      </c>
      <c r="G22" s="1"/>
    </row>
    <row r="23" spans="1:7" x14ac:dyDescent="0.25">
      <c r="A23" s="1"/>
      <c r="B23" s="87" t="s">
        <v>15</v>
      </c>
      <c r="C23" s="88"/>
      <c r="D23" s="88"/>
      <c r="E23" s="88"/>
      <c r="F23" s="89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4636797</v>
      </c>
      <c r="D24" s="18" t="s">
        <v>2</v>
      </c>
      <c r="E24" s="17">
        <f>C24</f>
        <v>4636797</v>
      </c>
      <c r="F24" s="18" t="s">
        <v>2</v>
      </c>
      <c r="G24" s="1"/>
    </row>
    <row r="25" spans="1:7" x14ac:dyDescent="0.25">
      <c r="A25" s="1"/>
      <c r="B25" s="87" t="s">
        <v>114</v>
      </c>
      <c r="C25" s="88"/>
      <c r="D25" s="88"/>
      <c r="E25" s="88"/>
      <c r="F25" s="89"/>
      <c r="G25" s="1"/>
    </row>
    <row r="26" spans="1:7" ht="15" customHeight="1" x14ac:dyDescent="0.25">
      <c r="A26" s="1"/>
      <c r="B26" s="29" t="s">
        <v>106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150139174.93943739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89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141550042.44141614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2392195.7172599328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-1942141.0245894119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-899068.59783613414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-923476.4119737281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140177552.12427682</v>
      </c>
      <c r="D14" s="18" t="s">
        <v>2</v>
      </c>
      <c r="E14" s="17">
        <f>C14</f>
        <v>140177552.12427682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50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136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139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4019129.9679377992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77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78</v>
      </c>
      <c r="C22" s="17">
        <f>SUM(C20:C21)</f>
        <v>4019129.9679377992</v>
      </c>
      <c r="D22" s="18" t="s">
        <v>2</v>
      </c>
      <c r="E22" s="17">
        <f>C22</f>
        <v>4019129.9679377992</v>
      </c>
      <c r="F22" s="18" t="s">
        <v>2</v>
      </c>
      <c r="G22" s="1"/>
    </row>
    <row r="23" spans="1:7" ht="15" customHeight="1" x14ac:dyDescent="0.25">
      <c r="A23" s="1"/>
      <c r="B23" s="39" t="s">
        <v>114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144196682.09221461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6.570312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90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86" t="s">
        <v>43</v>
      </c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140177552.12427682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2369000.6309002778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-1923309.7356346855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-895977.59999677353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-930913.13981506007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138796352.27973056</v>
      </c>
      <c r="D13" s="18" t="s">
        <v>2</v>
      </c>
      <c r="E13" s="17">
        <f>C13</f>
        <v>138796352.27973056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50" t="s">
        <v>138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136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7" t="s">
        <v>139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4087053.2643959471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77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78</v>
      </c>
      <c r="C21" s="17">
        <f>SUM(C19:C20)</f>
        <v>4087053.2643959471</v>
      </c>
      <c r="D21" s="18" t="s">
        <v>2</v>
      </c>
      <c r="E21" s="17">
        <f>C21</f>
        <v>4087053.2643959471</v>
      </c>
      <c r="F21" s="18" t="s">
        <v>2</v>
      </c>
      <c r="G21" s="1"/>
    </row>
    <row r="22" spans="1:7" x14ac:dyDescent="0.25">
      <c r="A22" s="1"/>
      <c r="B22" s="39" t="s">
        <v>76</v>
      </c>
      <c r="C22" s="40"/>
      <c r="D22" s="41"/>
      <c r="E22" s="20">
        <f>SUM(E13,E17,E21)</f>
        <v>142883405.54412651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147437497.37075961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3823042.3243281497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143614455.04643145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5" t="s">
        <v>100</v>
      </c>
      <c r="C3" s="85"/>
      <c r="D3" s="85"/>
      <c r="E3" s="85"/>
      <c r="F3" s="85"/>
      <c r="G3" s="1"/>
      <c r="H3" s="1"/>
    </row>
    <row r="4" spans="1:8" ht="15" customHeight="1" x14ac:dyDescent="0.25">
      <c r="A4" s="1"/>
      <c r="B4" s="85"/>
      <c r="C4" s="85"/>
      <c r="D4" s="85"/>
      <c r="E4" s="85"/>
      <c r="F4" s="8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142</v>
      </c>
      <c r="C10" s="97"/>
      <c r="D10" s="98"/>
      <c r="E10" s="11">
        <v>2641746</v>
      </c>
      <c r="F10" s="22" t="s">
        <v>2</v>
      </c>
      <c r="G10" s="1"/>
      <c r="H10" s="1"/>
    </row>
    <row r="11" spans="1:8" x14ac:dyDescent="0.25">
      <c r="A11" s="1"/>
      <c r="B11" s="63" t="s">
        <v>143</v>
      </c>
      <c r="C11" s="97"/>
      <c r="D11" s="98"/>
      <c r="E11" s="11">
        <v>62381</v>
      </c>
      <c r="F11" s="22" t="s">
        <v>2</v>
      </c>
      <c r="G11" s="1"/>
      <c r="H11" s="1"/>
    </row>
    <row r="12" spans="1:8" ht="30" customHeight="1" x14ac:dyDescent="0.25">
      <c r="A12" s="1"/>
      <c r="B12" s="99" t="s">
        <v>144</v>
      </c>
      <c r="C12" s="100"/>
      <c r="D12" s="101"/>
      <c r="E12" s="11">
        <v>373015</v>
      </c>
      <c r="F12" s="22" t="s">
        <v>2</v>
      </c>
      <c r="G12" s="1"/>
      <c r="H12" s="1"/>
    </row>
    <row r="13" spans="1:8" x14ac:dyDescent="0.25">
      <c r="A13" s="1"/>
      <c r="B13" s="63" t="s">
        <v>145</v>
      </c>
      <c r="C13" s="97"/>
      <c r="D13" s="98"/>
      <c r="E13" s="11">
        <v>681397</v>
      </c>
      <c r="F13" s="22" t="s">
        <v>2</v>
      </c>
      <c r="G13" s="1"/>
      <c r="H13" s="1"/>
    </row>
    <row r="14" spans="1:8" x14ac:dyDescent="0.25">
      <c r="A14" s="1"/>
      <c r="B14" s="87" t="s">
        <v>126</v>
      </c>
      <c r="C14" s="88"/>
      <c r="D14" s="89"/>
      <c r="E14" s="20">
        <f>SUM(E10:E13)</f>
        <v>3758539</v>
      </c>
      <c r="F14" s="21" t="s">
        <v>2</v>
      </c>
      <c r="G14" s="1"/>
      <c r="H14" s="1"/>
    </row>
    <row r="15" spans="1:8" x14ac:dyDescent="0.25">
      <c r="A15" s="1"/>
      <c r="B15" s="87" t="s">
        <v>127</v>
      </c>
      <c r="C15" s="88"/>
      <c r="D15" s="89"/>
      <c r="E15" s="20">
        <f>E14*(1+Prisudvikling2019)^2</f>
        <v>3886651.0945237889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118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80</v>
      </c>
      <c r="C9" s="43"/>
      <c r="D9" s="43"/>
      <c r="E9" s="43"/>
      <c r="F9" s="44"/>
      <c r="G9" s="56">
        <v>889261.03100106551</v>
      </c>
      <c r="H9" s="22" t="s">
        <v>2</v>
      </c>
      <c r="I9" s="1"/>
    </row>
    <row r="10" spans="1:9" x14ac:dyDescent="0.25">
      <c r="A10" s="1"/>
      <c r="B10" s="42" t="s">
        <v>81</v>
      </c>
      <c r="C10" s="43"/>
      <c r="D10" s="43"/>
      <c r="E10" s="43"/>
      <c r="F10" s="44"/>
      <c r="G10" s="56">
        <f>G9/GenereltKravDrift2018</f>
        <v>44463051.550053276</v>
      </c>
      <c r="H10" s="22" t="s">
        <v>2</v>
      </c>
      <c r="I10" s="1"/>
    </row>
    <row r="11" spans="1:9" x14ac:dyDescent="0.25">
      <c r="A11" s="1"/>
      <c r="B11" s="42" t="s">
        <v>82</v>
      </c>
      <c r="C11" s="43"/>
      <c r="D11" s="43"/>
      <c r="E11" s="43"/>
      <c r="F11" s="44"/>
      <c r="G11" s="56">
        <v>1861375.3946658089</v>
      </c>
      <c r="H11" s="22" t="s">
        <v>2</v>
      </c>
      <c r="I11" s="1"/>
    </row>
    <row r="12" spans="1:9" x14ac:dyDescent="0.25">
      <c r="A12" s="1"/>
      <c r="B12" s="42" t="s">
        <v>83</v>
      </c>
      <c r="C12" s="43"/>
      <c r="D12" s="43"/>
      <c r="E12" s="43"/>
      <c r="F12" s="44"/>
      <c r="G12" s="56">
        <f>G11/GenereltKravAnlæg2018</f>
        <v>105162451.67603439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1" t="s">
        <v>85</v>
      </c>
      <c r="C17" s="92"/>
      <c r="D17" s="92"/>
      <c r="E17" s="92"/>
      <c r="F17" s="93"/>
      <c r="G17" s="57">
        <v>0.02</v>
      </c>
      <c r="H17" s="22"/>
      <c r="I17" s="1"/>
    </row>
    <row r="18" spans="1:9" x14ac:dyDescent="0.25">
      <c r="A18" s="1"/>
      <c r="B18" s="91" t="s">
        <v>84</v>
      </c>
      <c r="C18" s="92"/>
      <c r="D18" s="92"/>
      <c r="E18" s="92"/>
      <c r="F18" s="93"/>
      <c r="G18" s="57">
        <v>0.02</v>
      </c>
      <c r="H18" s="22"/>
      <c r="I18" s="1"/>
    </row>
    <row r="19" spans="1:9" x14ac:dyDescent="0.25">
      <c r="A19" s="1"/>
      <c r="B19" s="91" t="s">
        <v>86</v>
      </c>
      <c r="C19" s="92"/>
      <c r="D19" s="92"/>
      <c r="E19" s="92"/>
      <c r="F19" s="93"/>
      <c r="G19" s="57">
        <v>1.77E-2</v>
      </c>
      <c r="H19" s="22"/>
      <c r="I19" s="1"/>
    </row>
    <row r="20" spans="1:9" x14ac:dyDescent="0.25">
      <c r="A20" s="1"/>
      <c r="B20" s="91" t="s">
        <v>130</v>
      </c>
      <c r="C20" s="92"/>
      <c r="D20" s="92"/>
      <c r="E20" s="92"/>
      <c r="F20" s="9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123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45403883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36130289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9273594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4636797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2018-09-05T09:10:47Z</dcterms:modified>
</cp:coreProperties>
</file>