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14" i="19" l="1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47" i="11"/>
  <c r="F47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3" i="20" l="1"/>
  <c r="F11" i="21"/>
  <c r="F12" i="21" s="1"/>
  <c r="C13" i="2" s="1"/>
  <c r="D11" i="21"/>
  <c r="D12" i="21" s="1"/>
  <c r="C12" i="2" s="1"/>
  <c r="C9" i="2"/>
  <c r="E15" i="19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46" i="11"/>
  <c r="E28" i="15" l="1"/>
  <c r="D14" i="20"/>
  <c r="C10" i="2" s="1"/>
  <c r="C10" i="15" l="1"/>
  <c r="C10" i="22" s="1"/>
  <c r="C18" i="2"/>
  <c r="C16" i="15" s="1"/>
  <c r="C16" i="22" s="1"/>
  <c r="C11" i="23" s="1"/>
  <c r="E45" i="11"/>
  <c r="E47" i="11" l="1"/>
  <c r="F10" i="20" s="1"/>
  <c r="F13" i="20" s="1"/>
  <c r="F14" i="20" s="1"/>
  <c r="C11" i="2" s="1"/>
  <c r="C35" i="2"/>
  <c r="E35" i="2" s="1"/>
  <c r="C11" i="15" l="1"/>
  <c r="C11" i="22" s="1"/>
  <c r="C19" i="2"/>
  <c r="C17" i="15" s="1"/>
  <c r="C17" i="22" s="1"/>
  <c r="C12" i="23" s="1"/>
  <c r="C14" i="2"/>
  <c r="C15" i="2" l="1"/>
  <c r="C20" i="2" s="1"/>
  <c r="E20" i="2" s="1"/>
  <c r="E36" i="2" s="1"/>
  <c r="C9" i="15" l="1"/>
  <c r="C12" i="15" l="1"/>
  <c r="C13" i="15" s="1"/>
  <c r="E18" i="15" s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<sst xmlns="http://schemas.openxmlformats.org/spreadsheetml/2006/main" count="413" uniqueCount="165">
  <si>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</si>
  <si>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</si>
  <si>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</si>
  <si>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</si>
  <si>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</si>
  <si>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</si>
  <si>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</si>
  <si>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</si>
  <si>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</si>
  <si>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</si>
  <si>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</si>
  <si>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</si>
  <si>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</si>
  <si>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</si>
  <si>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</si>
  <si>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</si>
  <si>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</si>
  <si>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</si>
  <si>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</si>
  <si>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</si>
  <si>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</si>
  <si>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</si>
  <si>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</si>
  <si>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</si>
  <si>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</si>
  <si>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</si>
  <si>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</si>
  <si>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</si>
  <si>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</si>
  <si>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</si>
  <si>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</si>
  <si>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</si>
  <si>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</si>
  <si>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</si>
  <si>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</si>
  <si>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</si>
  <si>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</si>
  <si>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</si>
  <si>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</si>
  <si>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</si>
  <si>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</si>
  <si>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</si>
  <si>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</si>
  <si>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</si>
  <si>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</si>
  <si>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</si>
  <si>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</si>
  <si>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</si>
  <si>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</si>
  <si>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</si>
  <si>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</si>
  <si>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</si>
  <si>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</si>
  <si>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</si>
  <si>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</si>
  <si>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</si>
  <si>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</si>
  <si>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</si>
  <si>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</si>
  <si>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</si>
  <si>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</si>
  <si>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</si>
  <si>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</si>
  <si>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</si>
  <si>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</si>
  <si>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</si>
  <si>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</si>
  <si>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</si>
  <si>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</si>
  <si>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</si>
  <si>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</si>
  <si>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</si>
  <si>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</si>
  <si>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</si>
  <si>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</si>
  <si>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</si>
  <si>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</si>
  <si>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</si>
  <si>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</si>
  <si>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</si>
  <si>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</si>
  <si>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</si>
  <si>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</si>
  <si>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</si>
  <si>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</si>
  <si>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</si>
  <si>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</si>
  <si>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</si>
  <si>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</si>
  <si>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</si>
  <si>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</si>
  <si>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</si>
  <si>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</si>
  <si>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</si>
  <si>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</si>
  <si>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</si>
  <si>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</si>
  <si>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</si>
  <si>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</si>
  <si>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</si>
  <si>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</si>
  <si>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</si>
  <si>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</si>
  <si>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</si>
  <si>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</si>
  <si>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</si>
  <si>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</si>
  <si>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</si>
  <si>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</si>
  <si>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</si>
  <si>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</si>
  <si>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</si>
  <si>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</si>
  <si>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</si>
  <si>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</si>
  <si>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</si>
  <si>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</si>
  <si>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</si>
  <si>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</si>
  <si>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</si>
  <si>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</si>
  <si>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</si>
  <si>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</si>
  <si>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</si>
  <si>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</si>
  <si>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</si>
  <si>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</si>
  <si>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</si>
  <si>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</si>
  <si>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</si>
  <si>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</si>
  <si>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</si>
  <si>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</si>
  <si>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</si>
  <si>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</si>
  <si>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</si>
  <si>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</si>
  <si>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</si>
  <si>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</si>
  <si>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</si>
  <si>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Ingen bortfald eller nedsættelse</t>
  </si>
  <si>
    <t>Fjernelse af fejlkoblinger</t>
  </si>
  <si>
    <t>Spildevandskloakering</t>
  </si>
  <si>
    <t>Spildevandsafgift</t>
  </si>
  <si>
    <t>Afgift til Forsyningsekretariatet</t>
  </si>
  <si>
    <t>Skatter og afgifter</t>
  </si>
  <si>
    <t>Tjenestemandspensioner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</si>
  <si>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</si>
  <si>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</si>
  <si>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</si>
  <si>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</si>
  <si>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</si>
  <si>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Strømpeforing ≤ Ø 200 mm</t>
  </si>
  <si>
    <t>Brønde</t>
  </si>
  <si>
    <t>Stik</t>
  </si>
  <si>
    <t>Pumpestationer i brønde (&lt; 6,25 m2), Mek/EL</t>
  </si>
  <si>
    <t>Pumpestationer i brønde (&lt; 6,25 m2), Konstruktioner</t>
  </si>
  <si>
    <t>Pumpestationer i brønde (&lt; 6,25 m2), SRO</t>
  </si>
  <si>
    <t>Jordbassin Klasse A</t>
  </si>
  <si>
    <t>Indløb-/udløbsarrangement</t>
  </si>
  <si>
    <t>Forklaring, Mek/EL</t>
  </si>
  <si>
    <t>Indløb med riste, Mek/EL</t>
  </si>
  <si>
    <t>Slutdisponering, slam - højteknologisk (slamtørring), Konstruktioner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</si>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</sst>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118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93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92</v>
      </c>
      <c r="D15" s="83" t="s">
        <v>95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94</v>
      </c>
      <c r="D16" s="83" t="s">
        <v>119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96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97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98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117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102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99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121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103</v>
      </c>
      <c r="C9" s="99"/>
      <c r="D9" s="100"/>
      <c r="E9" s="11">
        <v>265121093.51469612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104</v>
      </c>
      <c r="C10" s="99"/>
      <c r="D10" s="100"/>
      <c r="E10" s="11">
        <v>257906593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110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7214500.5146961212</v>
      </c>
      <c r="F12" s="25" t="s">
        <v>2</v>
      </c>
      <c r="G12" s="17">
        <f>E12</f>
        <v>7214500.5146961212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136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113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111</v>
      </c>
      <c r="C19" s="102"/>
      <c r="D19" s="103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114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137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138</v>
      </c>
      <c r="C22" s="95"/>
      <c r="D22" s="95"/>
      <c r="E22" s="95"/>
      <c r="F22" s="96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122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147</v>
      </c>
      <c r="C10" s="64">
        <v>75</v>
      </c>
      <c r="D10" s="11">
        <v>10020395</v>
      </c>
      <c r="E10" s="11">
        <f>D10/C10</f>
        <v>133605.26666666666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148</v>
      </c>
      <c r="C11" s="64">
        <v>75</v>
      </c>
      <c r="D11" s="11">
        <v>21997115.890000001</v>
      </c>
      <c r="E11" s="11">
        <f t="shared" ref="E11:E44" si="0">D11/C11</f>
        <v>293294.87853333337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149</v>
      </c>
      <c r="C12" s="64">
        <v>75</v>
      </c>
      <c r="D12" s="11">
        <v>4589183</v>
      </c>
      <c r="E12" s="11">
        <f t="shared" si="0"/>
        <v>61189.106666666667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150</v>
      </c>
      <c r="C13" s="64">
        <v>75</v>
      </c>
      <c r="D13" s="11">
        <v>273849</v>
      </c>
      <c r="E13" s="11">
        <f t="shared" si="0"/>
        <v>3651.32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151</v>
      </c>
      <c r="C14" s="64">
        <v>75</v>
      </c>
      <c r="D14" s="11">
        <v>1507136</v>
      </c>
      <c r="E14" s="11">
        <f t="shared" si="0"/>
        <v>20095.146666666667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63" t="s">
        <v>152</v>
      </c>
      <c r="C15" s="64">
        <v>50</v>
      </c>
      <c r="D15" s="11">
        <v>148295</v>
      </c>
      <c r="E15" s="11">
        <f t="shared" si="0"/>
        <v>2965.9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3" t="s">
        <v>153</v>
      </c>
      <c r="C16" s="64">
        <v>75</v>
      </c>
      <c r="D16" s="11">
        <v>9827891</v>
      </c>
      <c r="E16" s="11">
        <f t="shared" si="0"/>
        <v>131038.54666666666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3" t="s">
        <v>154</v>
      </c>
      <c r="C17" s="64">
        <v>75</v>
      </c>
      <c r="D17" s="11">
        <v>8000024</v>
      </c>
      <c r="E17" s="11">
        <f t="shared" si="0"/>
        <v>106666.98666666666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155</v>
      </c>
      <c r="C18" s="64">
        <v>20</v>
      </c>
      <c r="D18" s="11">
        <v>208335</v>
      </c>
      <c r="E18" s="11">
        <f t="shared" si="0"/>
        <v>10416.75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156</v>
      </c>
      <c r="C19" s="64">
        <v>50</v>
      </c>
      <c r="D19" s="11">
        <v>209119</v>
      </c>
      <c r="E19" s="11">
        <f t="shared" si="0"/>
        <v>4182.38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157</v>
      </c>
      <c r="C20" s="64">
        <v>10</v>
      </c>
      <c r="D20" s="11">
        <v>45012</v>
      </c>
      <c r="E20" s="11">
        <f t="shared" si="0"/>
        <v>4501.2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63" t="s">
        <v>147</v>
      </c>
      <c r="C21" s="64">
        <v>75</v>
      </c>
      <c r="D21" s="11">
        <v>4889</v>
      </c>
      <c r="E21" s="11">
        <f t="shared" si="0"/>
        <v>65.186666666666667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3" t="s">
        <v>148</v>
      </c>
      <c r="C22" s="64">
        <v>75</v>
      </c>
      <c r="D22" s="11">
        <v>786479</v>
      </c>
      <c r="E22" s="11">
        <f t="shared" si="0"/>
        <v>10486.386666666667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3" t="s">
        <v>153</v>
      </c>
      <c r="C23" s="64">
        <v>75</v>
      </c>
      <c r="D23" s="11">
        <v>95848</v>
      </c>
      <c r="E23" s="11">
        <f t="shared" si="0"/>
        <v>1277.9733333333334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3" t="s">
        <v>154</v>
      </c>
      <c r="C24" s="64">
        <v>75</v>
      </c>
      <c r="D24" s="11">
        <v>27802</v>
      </c>
      <c r="E24" s="11">
        <f t="shared" si="0"/>
        <v>370.69333333333333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155</v>
      </c>
      <c r="C25" s="64">
        <v>20</v>
      </c>
      <c r="D25" s="11">
        <v>1997801</v>
      </c>
      <c r="E25" s="11">
        <f t="shared" si="0"/>
        <v>99890.05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156</v>
      </c>
      <c r="C26" s="64">
        <v>50</v>
      </c>
      <c r="D26" s="11">
        <v>5318126</v>
      </c>
      <c r="E26" s="11">
        <f t="shared" si="0"/>
        <v>106362.52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3" t="s">
        <v>157</v>
      </c>
      <c r="C27" s="64">
        <v>10</v>
      </c>
      <c r="D27" s="11">
        <v>135870</v>
      </c>
      <c r="E27" s="11">
        <f t="shared" si="0"/>
        <v>13587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3" t="s">
        <v>147</v>
      </c>
      <c r="C28" s="64">
        <v>75</v>
      </c>
      <c r="D28" s="11">
        <v>32792339</v>
      </c>
      <c r="E28" s="11">
        <f t="shared" si="0"/>
        <v>437231.18666666665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3" t="s">
        <v>153</v>
      </c>
      <c r="C29" s="64">
        <v>75</v>
      </c>
      <c r="D29" s="11">
        <v>7149336</v>
      </c>
      <c r="E29" s="11">
        <f t="shared" si="0"/>
        <v>95324.479999999996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3" t="s">
        <v>154</v>
      </c>
      <c r="C30" s="64">
        <v>75</v>
      </c>
      <c r="D30" s="11">
        <v>9473585</v>
      </c>
      <c r="E30" s="11">
        <f t="shared" si="0"/>
        <v>126314.46666666666</v>
      </c>
      <c r="F30" s="11">
        <v>0</v>
      </c>
      <c r="G30" s="11">
        <v>0</v>
      </c>
      <c r="H30" s="22" t="s">
        <v>2</v>
      </c>
      <c r="I30" s="1"/>
    </row>
    <row r="31" spans="1:9" ht="26.25" x14ac:dyDescent="0.25">
      <c r="A31" s="1"/>
      <c r="B31" s="63" t="s">
        <v>148</v>
      </c>
      <c r="C31" s="64">
        <v>75</v>
      </c>
      <c r="D31" s="11">
        <v>3236959</v>
      </c>
      <c r="E31" s="11">
        <f t="shared" si="0"/>
        <v>43159.453333333331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63" t="s">
        <v>158</v>
      </c>
      <c r="C32" s="64">
        <v>50</v>
      </c>
      <c r="D32" s="11">
        <v>2294393</v>
      </c>
      <c r="E32" s="11">
        <f t="shared" si="0"/>
        <v>45887.86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3" t="s">
        <v>159</v>
      </c>
      <c r="C33" s="64">
        <v>75</v>
      </c>
      <c r="D33" s="11">
        <v>25686</v>
      </c>
      <c r="E33" s="11">
        <f t="shared" si="0"/>
        <v>342.48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3" t="s">
        <v>148</v>
      </c>
      <c r="C34" s="64">
        <v>75</v>
      </c>
      <c r="D34" s="11">
        <v>135710</v>
      </c>
      <c r="E34" s="11">
        <f t="shared" si="0"/>
        <v>1809.4666666666667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3" t="s">
        <v>160</v>
      </c>
      <c r="C35" s="64">
        <v>20</v>
      </c>
      <c r="D35" s="11">
        <v>259968</v>
      </c>
      <c r="E35" s="11">
        <f t="shared" si="0"/>
        <v>12998.4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63" t="s">
        <v>161</v>
      </c>
      <c r="C36" s="64">
        <v>20</v>
      </c>
      <c r="D36" s="11">
        <v>1084737</v>
      </c>
      <c r="E36" s="11">
        <f t="shared" si="0"/>
        <v>54236.85</v>
      </c>
      <c r="F36" s="11">
        <v>0</v>
      </c>
      <c r="G36" s="11">
        <v>0</v>
      </c>
      <c r="H36" s="22" t="s">
        <v>2</v>
      </c>
      <c r="I36" s="1"/>
    </row>
    <row r="37" spans="1:9" ht="39" x14ac:dyDescent="0.25">
      <c r="A37" s="1"/>
      <c r="B37" s="63" t="s">
        <v>162</v>
      </c>
      <c r="C37" s="64">
        <v>60</v>
      </c>
      <c r="D37" s="11">
        <v>190871</v>
      </c>
      <c r="E37" s="11">
        <f t="shared" si="0"/>
        <v>3181.1833333333334</v>
      </c>
      <c r="F37" s="11">
        <v>0</v>
      </c>
      <c r="G37" s="11">
        <v>0</v>
      </c>
      <c r="H37" s="22" t="s">
        <v>2</v>
      </c>
      <c r="I37" s="1"/>
    </row>
    <row r="38" spans="1:9" ht="39" x14ac:dyDescent="0.25">
      <c r="A38" s="1"/>
      <c r="B38" s="63" t="s">
        <v>162</v>
      </c>
      <c r="C38" s="64">
        <v>60</v>
      </c>
      <c r="D38" s="11">
        <v>12358571</v>
      </c>
      <c r="E38" s="11">
        <f t="shared" si="0"/>
        <v>205976.18333333332</v>
      </c>
      <c r="F38" s="11">
        <v>0</v>
      </c>
      <c r="G38" s="11">
        <v>0</v>
      </c>
      <c r="H38" s="22" t="s">
        <v>2</v>
      </c>
      <c r="I38" s="1"/>
    </row>
    <row r="39" spans="1:9" ht="39" x14ac:dyDescent="0.25">
      <c r="A39" s="1"/>
      <c r="B39" s="63" t="s">
        <v>162</v>
      </c>
      <c r="C39" s="64">
        <v>60</v>
      </c>
      <c r="D39" s="11">
        <v>295488</v>
      </c>
      <c r="E39" s="11">
        <f t="shared" si="0"/>
        <v>4924.8</v>
      </c>
      <c r="F39" s="11">
        <v>0</v>
      </c>
      <c r="G39" s="11">
        <v>0</v>
      </c>
      <c r="H39" s="22" t="s">
        <v>2</v>
      </c>
      <c r="I39" s="1"/>
    </row>
    <row r="40" spans="1:9" x14ac:dyDescent="0.25">
      <c r="A40" s="1"/>
      <c r="B40" s="63" t="s">
        <v>147</v>
      </c>
      <c r="C40" s="64">
        <v>75</v>
      </c>
      <c r="D40" s="11">
        <v>156590</v>
      </c>
      <c r="E40" s="11">
        <f t="shared" si="0"/>
        <v>2087.8666666666668</v>
      </c>
      <c r="F40" s="11">
        <v>0</v>
      </c>
      <c r="G40" s="11">
        <v>0</v>
      </c>
      <c r="H40" s="22" t="s">
        <v>2</v>
      </c>
      <c r="I40" s="1"/>
    </row>
    <row r="41" spans="1:9" ht="26.25" x14ac:dyDescent="0.25">
      <c r="A41" s="1"/>
      <c r="B41" s="63" t="s">
        <v>148</v>
      </c>
      <c r="C41" s="64">
        <v>75</v>
      </c>
      <c r="D41" s="11">
        <v>2207623</v>
      </c>
      <c r="E41" s="11">
        <f t="shared" si="0"/>
        <v>29434.973333333332</v>
      </c>
      <c r="F41" s="11">
        <v>0</v>
      </c>
      <c r="G41" s="11">
        <v>0</v>
      </c>
      <c r="H41" s="22" t="s">
        <v>2</v>
      </c>
      <c r="I41" s="1"/>
    </row>
    <row r="42" spans="1:9" ht="26.25" x14ac:dyDescent="0.25">
      <c r="A42" s="1"/>
      <c r="B42" s="63" t="s">
        <v>149</v>
      </c>
      <c r="C42" s="64">
        <v>75</v>
      </c>
      <c r="D42" s="11">
        <v>1774134</v>
      </c>
      <c r="E42" s="11">
        <f t="shared" si="0"/>
        <v>23655.119999999999</v>
      </c>
      <c r="F42" s="11">
        <v>0</v>
      </c>
      <c r="G42" s="11">
        <v>0</v>
      </c>
      <c r="H42" s="22" t="s">
        <v>2</v>
      </c>
      <c r="I42" s="1"/>
    </row>
    <row r="43" spans="1:9" ht="26.25" x14ac:dyDescent="0.25">
      <c r="A43" s="1"/>
      <c r="B43" s="63" t="s">
        <v>150</v>
      </c>
      <c r="C43" s="64">
        <v>75</v>
      </c>
      <c r="D43" s="11">
        <v>1576720</v>
      </c>
      <c r="E43" s="11">
        <f t="shared" si="0"/>
        <v>21022.933333333334</v>
      </c>
      <c r="F43" s="11">
        <v>0</v>
      </c>
      <c r="G43" s="11">
        <v>0</v>
      </c>
      <c r="H43" s="22" t="s">
        <v>2</v>
      </c>
      <c r="I43" s="1"/>
    </row>
    <row r="44" spans="1:9" ht="26.25" x14ac:dyDescent="0.25">
      <c r="A44" s="1"/>
      <c r="B44" s="63" t="s">
        <v>151</v>
      </c>
      <c r="C44" s="64">
        <v>75</v>
      </c>
      <c r="D44" s="11">
        <v>2660144</v>
      </c>
      <c r="E44" s="11">
        <f t="shared" si="0"/>
        <v>35468.58666666667</v>
      </c>
      <c r="F44" s="11">
        <v>0</v>
      </c>
      <c r="G44" s="11">
        <v>0</v>
      </c>
      <c r="H44" s="22" t="s">
        <v>2</v>
      </c>
      <c r="I44" s="1"/>
    </row>
    <row r="45" spans="1:9" x14ac:dyDescent="0.25">
      <c r="A45" s="1"/>
      <c r="B45" s="63" t="s">
        <v>153</v>
      </c>
      <c r="C45" s="64">
        <v>75</v>
      </c>
      <c r="D45" s="11">
        <v>647938</v>
      </c>
      <c r="E45" s="11">
        <f t="shared" ref="E45:E46" si="1">D45/C45</f>
        <v>8639.1733333333341</v>
      </c>
      <c r="F45" s="11">
        <v>0</v>
      </c>
      <c r="G45" s="11">
        <v>0</v>
      </c>
      <c r="H45" s="22" t="s">
        <v>2</v>
      </c>
      <c r="I45" s="1"/>
    </row>
    <row r="46" spans="1:9" x14ac:dyDescent="0.25">
      <c r="A46" s="1"/>
      <c r="B46" s="63" t="s">
        <v>154</v>
      </c>
      <c r="C46" s="64">
        <v>75</v>
      </c>
      <c r="D46" s="11">
        <v>447244</v>
      </c>
      <c r="E46" s="11">
        <f t="shared" si="1"/>
        <v>5963.2533333333331</v>
      </c>
      <c r="F46" s="11">
        <v>0</v>
      </c>
      <c r="G46" s="11">
        <v>0</v>
      </c>
      <c r="H46" s="22" t="s">
        <v>2</v>
      </c>
      <c r="I46" s="1"/>
    </row>
    <row r="47" spans="1:9" x14ac:dyDescent="0.25">
      <c r="A47" s="1"/>
      <c r="B47" s="94" t="s">
        <v>126</v>
      </c>
      <c r="C47" s="95"/>
      <c r="D47" s="96"/>
      <c r="E47" s="20">
        <f>SUM(E10:E46)</f>
        <v>2161306.0085333334</v>
      </c>
      <c r="F47" s="20">
        <f>SUM(F10:F46)</f>
        <v>0</v>
      </c>
      <c r="G47" s="20">
        <f>SUM(G10:G46)</f>
        <v>0</v>
      </c>
      <c r="H47" s="21" t="s">
        <v>2</v>
      </c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</sheetData>
  <sheetProtection password="DFE9" sheet="1" objects="1" scenarios="1"/>
  <mergeCells count="3">
    <mergeCell ref="B3:H4"/>
    <mergeCell ref="B8:H8"/>
    <mergeCell ref="B47:D4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116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Anlægsprojekter'!F47</f>
        <v>0</v>
      </c>
      <c r="E10" s="22" t="s">
        <v>2</v>
      </c>
      <c r="F10" s="11">
        <f>SUM('Fane 8. Anlægsprojekter'!E47,'Fane 8. Anlægsprojekter'!G47)</f>
        <v>2161306.0085333334</v>
      </c>
      <c r="G10" s="22" t="s">
        <v>2</v>
      </c>
      <c r="H10" s="1"/>
    </row>
    <row r="11" spans="1:8" x14ac:dyDescent="0.25">
      <c r="A11" s="1"/>
      <c r="B11" s="65" t="s">
        <v>141</v>
      </c>
      <c r="C11" s="66"/>
      <c r="D11" s="60">
        <v>1577125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58" t="s">
        <v>142</v>
      </c>
      <c r="C12" s="59"/>
      <c r="D12" s="60">
        <v>0</v>
      </c>
      <c r="E12" s="22" t="s">
        <v>2</v>
      </c>
      <c r="F12" s="11">
        <v>68256</v>
      </c>
      <c r="G12" s="22" t="s">
        <v>2</v>
      </c>
      <c r="H12" s="1"/>
    </row>
    <row r="13" spans="1:8" x14ac:dyDescent="0.25">
      <c r="A13" s="1"/>
      <c r="B13" s="39" t="s">
        <v>69</v>
      </c>
      <c r="C13" s="41"/>
      <c r="D13" s="20">
        <f>SUM(D10:D12)</f>
        <v>1577125</v>
      </c>
      <c r="E13" s="21" t="s">
        <v>2</v>
      </c>
      <c r="F13" s="20">
        <f>SUM(F10:F12)</f>
        <v>2229562.0085333334</v>
      </c>
      <c r="G13" s="21" t="s">
        <v>2</v>
      </c>
      <c r="H13" s="1"/>
    </row>
    <row r="14" spans="1:8" x14ac:dyDescent="0.25">
      <c r="A14" s="1"/>
      <c r="B14" s="39" t="s">
        <v>70</v>
      </c>
      <c r="C14" s="41"/>
      <c r="D14" s="20">
        <f>D13*(1+Prisudvikling2019)</f>
        <v>1603778.4124999999</v>
      </c>
      <c r="E14" s="21" t="s">
        <v>2</v>
      </c>
      <c r="F14" s="20">
        <f>F13*(1+Prisudvikling2019)</f>
        <v>2267241.6064775465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163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140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164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250966872.00524443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Tillæg'!D14</f>
        <v>1603778.4124999999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Tillæg'!F14</f>
        <v>2267241.6064775465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4457340.4984124983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-1751250.6298228451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-2972481.156694653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-32617.645353424996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-20058.354509755045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254518824.7362538</v>
      </c>
      <c r="D20" s="18" t="s">
        <v>2</v>
      </c>
      <c r="E20" s="17">
        <f>C20</f>
        <v>254518824.7362538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omk.'!E15</f>
        <v>15809486.519612527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15809486.519612527</v>
      </c>
      <c r="D28" s="18" t="s">
        <v>2</v>
      </c>
      <c r="E28" s="17">
        <f>C28</f>
        <v>15809486.519612527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68722.574443750971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68722.574443750971</v>
      </c>
      <c r="D33" s="18" t="s">
        <v>2</v>
      </c>
      <c r="E33" s="17">
        <f>C33</f>
        <v>68722.574443750971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3992872</v>
      </c>
      <c r="D35" s="18" t="s">
        <v>2</v>
      </c>
      <c r="E35" s="17">
        <f>C35</f>
        <v>3992872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274389905.83031011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254518824.7362538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1598264.6223178247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2285499.6351172617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4451749.1743299812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-1746259.5655278501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-2970965.9344250285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-32505.505888699918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-20219.883836871464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254200623.02090535</v>
      </c>
      <c r="D18" s="18" t="s">
        <v>2</v>
      </c>
      <c r="E18" s="17">
        <f>C18</f>
        <v>254200623.02090535</v>
      </c>
      <c r="F18" s="18" t="s">
        <v>2</v>
      </c>
      <c r="G18" s="1"/>
    </row>
    <row r="19" spans="1:7" ht="15" customHeight="1" x14ac:dyDescent="0.25">
      <c r="A19" s="1"/>
      <c r="B19" s="94" t="s">
        <v>74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4" t="s">
        <v>22</v>
      </c>
      <c r="C23" s="95"/>
      <c r="D23" s="95"/>
      <c r="E23" s="95"/>
      <c r="F23" s="96"/>
      <c r="G23" s="1"/>
    </row>
    <row r="24" spans="1:7" ht="15" customHeight="1" x14ac:dyDescent="0.25">
      <c r="A24" s="1"/>
      <c r="B24" s="46" t="s">
        <v>22</v>
      </c>
      <c r="C24" s="11">
        <f>'Fane 4. Ikke-påvirkelige omk.'!E15*(1+Prisudvikling2019)</f>
        <v>16076666.841793977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16076666.841793977</v>
      </c>
      <c r="D26" s="18" t="s">
        <v>2</v>
      </c>
      <c r="E26" s="17">
        <f>C26</f>
        <v>16076666.841793977</v>
      </c>
      <c r="F26" s="18" t="s">
        <v>2</v>
      </c>
      <c r="G26" s="1"/>
    </row>
    <row r="27" spans="1:7" x14ac:dyDescent="0.25">
      <c r="A27" s="1"/>
      <c r="B27" s="94" t="s">
        <v>15</v>
      </c>
      <c r="C27" s="95"/>
      <c r="D27" s="95"/>
      <c r="E27" s="95"/>
      <c r="F27" s="96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3992872</v>
      </c>
      <c r="D28" s="18" t="s">
        <v>2</v>
      </c>
      <c r="E28" s="17">
        <f>C28</f>
        <v>3992872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274270161.86269933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89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254200623.02090535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1592769.7885462958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2303904.6951138717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4446172.8981756484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-1741282.7257660958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-2969451.4845399554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-32393.751959454563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-20382.713954813273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253883285.2428607</v>
      </c>
      <c r="D18" s="18" t="s">
        <v>2</v>
      </c>
      <c r="E18" s="17">
        <f>C18</f>
        <v>253883285.2428607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omk.'!E15*(1+Prisudvikling2019)^2</f>
        <v>16348362.511420293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16348362.511420293</v>
      </c>
      <c r="D26" s="18" t="s">
        <v>2</v>
      </c>
      <c r="E26" s="17">
        <f>C26</f>
        <v>16348362.511420293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270231647.75428098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90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253883285.2428607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4290627.5206043459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-1767578.5779951299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-1478503.5073483493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254927830.67812157</v>
      </c>
      <c r="D13" s="18" t="s">
        <v>2</v>
      </c>
      <c r="E13" s="17">
        <f>C13</f>
        <v>254927830.67812157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16624649.837863293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16624649.837863293</v>
      </c>
      <c r="D21" s="18" t="s">
        <v>2</v>
      </c>
      <c r="E21" s="17">
        <f>C21</f>
        <v>16624649.837863293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271552480.51598483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91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270536571.27509451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19569699.269850086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250966872.00524443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100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143</v>
      </c>
      <c r="C10" s="69"/>
      <c r="D10" s="70"/>
      <c r="E10" s="11">
        <v>7331820</v>
      </c>
      <c r="F10" s="22" t="s">
        <v>2</v>
      </c>
      <c r="G10" s="1"/>
      <c r="H10" s="1"/>
    </row>
    <row r="11" spans="1:8" x14ac:dyDescent="0.25">
      <c r="A11" s="1"/>
      <c r="B11" s="68" t="s">
        <v>144</v>
      </c>
      <c r="C11" s="69"/>
      <c r="D11" s="70"/>
      <c r="E11" s="11">
        <v>164638</v>
      </c>
      <c r="F11" s="22" t="s">
        <v>2</v>
      </c>
      <c r="G11" s="1"/>
      <c r="H11" s="1"/>
    </row>
    <row r="12" spans="1:8" x14ac:dyDescent="0.25">
      <c r="A12" s="1"/>
      <c r="B12" s="68" t="s">
        <v>145</v>
      </c>
      <c r="C12" s="69"/>
      <c r="D12" s="70"/>
      <c r="E12" s="11">
        <v>521264</v>
      </c>
      <c r="F12" s="22" t="s">
        <v>2</v>
      </c>
      <c r="G12" s="1"/>
      <c r="H12" s="1"/>
    </row>
    <row r="13" spans="1:8" x14ac:dyDescent="0.25">
      <c r="A13" s="1"/>
      <c r="B13" s="68" t="s">
        <v>146</v>
      </c>
      <c r="C13" s="69"/>
      <c r="D13" s="70"/>
      <c r="E13" s="11">
        <v>7270651</v>
      </c>
      <c r="F13" s="22" t="s">
        <v>2</v>
      </c>
      <c r="G13" s="1"/>
      <c r="H13" s="1"/>
    </row>
    <row r="14" spans="1:8" x14ac:dyDescent="0.25">
      <c r="A14" s="1"/>
      <c r="B14" s="94" t="s">
        <v>123</v>
      </c>
      <c r="C14" s="95"/>
      <c r="D14" s="96"/>
      <c r="E14" s="20">
        <f>SUM(E10:E13)</f>
        <v>15288373</v>
      </c>
      <c r="F14" s="21" t="s">
        <v>2</v>
      </c>
      <c r="G14" s="1"/>
      <c r="H14" s="1"/>
    </row>
    <row r="15" spans="1:8" x14ac:dyDescent="0.25">
      <c r="A15" s="1"/>
      <c r="B15" s="94" t="s">
        <v>124</v>
      </c>
      <c r="C15" s="95"/>
      <c r="D15" s="96"/>
      <c r="E15" s="20">
        <f>E14*(1+Prisudvikling2019)^2</f>
        <v>15809486.519612527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1756255.9593068697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87812797.965343475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2973997.151742754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168022437.95156801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134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135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127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43378850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35393106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7985744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3992872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2018-08-29T09:36:35Z</dcterms:modified>
</cp:coreProperties>
</file>