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4" i="19" l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5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<sst xmlns="http://schemas.openxmlformats.org/spreadsheetml/2006/main" count="320" uniqueCount="142">
  <si>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</si>
  <si>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</si>
  <si>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</si>
  <si>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</si>
  <si>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</si>
  <si>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</si>
  <si>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</si>
  <si>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</si>
  <si>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</si>
  <si>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</si>
  <si>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</si>
  <si>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</si>
  <si>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</si>
  <si>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</si>
  <si>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</si>
  <si>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</si>
  <si>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</si>
  <si>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</si>
  <si>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</si>
  <si>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</si>
  <si>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</si>
  <si>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</si>
  <si>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</si>
  <si>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</si>
  <si>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</si>
  <si>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</si>
  <si>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</si>
  <si>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</si>
  <si>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</si>
  <si>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</si>
  <si>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</si>
  <si>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</si>
  <si>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</si>
  <si>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</si>
  <si>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</si>
  <si>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</si>
  <si>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</si>
  <si>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</si>
  <si>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</si>
  <si>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</si>
  <si>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</si>
  <si>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</si>
  <si>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</si>
  <si>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</si>
  <si>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</si>
  <si>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</si>
  <si>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</si>
  <si>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</si>
  <si>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</si>
  <si>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</si>
  <si>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</si>
  <si>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</si>
  <si>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</si>
  <si>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</si>
  <si>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</si>
  <si>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</si>
  <si>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</si>
  <si>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</si>
  <si>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</si>
  <si>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</si>
  <si>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</si>
  <si>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</si>
  <si>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</si>
  <si>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</si>
  <si>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</si>
  <si>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</si>
  <si>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</si>
  <si>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</si>
  <si>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</si>
  <si>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</si>
  <si>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</si>
  <si>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</si>
  <si>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</si>
  <si>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</si>
  <si>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</si>
  <si>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</si>
  <si>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</si>
  <si>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</si>
  <si>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</si>
  <si>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</si>
  <si>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</si>
  <si>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</si>
  <si>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</si>
  <si>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</si>
  <si>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</si>
  <si>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</si>
  <si>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</si>
  <si>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</si>
  <si>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</si>
  <si>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</si>
  <si>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</si>
  <si>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</si>
  <si>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</si>
  <si>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</si>
  <si>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</si>
  <si>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</si>
  <si>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</si>
  <si>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</si>
  <si>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</si>
  <si>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</si>
  <si>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</si>
  <si>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</si>
  <si>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</si>
  <si>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</si>
  <si>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</si>
  <si>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</si>
  <si>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</si>
  <si>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</si>
  <si>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</si>
  <si>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</si>
  <si>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</si>
  <si>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</si>
  <si>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</si>
  <si>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</si>
  <si>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</si>
  <si>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</si>
  <si>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</si>
  <si>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</si>
  <si>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</si>
  <si>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</si>
  <si>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</si>
  <si>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</si>
  <si>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</si>
  <si>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</si>
  <si>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</si>
  <si>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</si>
  <si>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</si>
  <si>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</si>
  <si>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</si>
  <si>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</si>
  <si>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</si>
  <si>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</si>
  <si>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</si>
  <si>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</si>
  <si>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</si>
  <si>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</si>
  <si>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</si>
  <si>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</si>
  <si>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Køb af ydelser og produkter fra andre vandselskaber reguleret af vandsektorloven</t>
  </si>
  <si>
    <t>Selskabsskatter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</si>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</sst>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0" fillId="0" borderId="10" xfId="0" applyBorder="1" applyAlignment="1" applyProtection="1"/>
    <xf numFmtId="0" fontId="0" fillId="0" borderId="3" xfId="0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123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95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124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99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103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101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105</v>
      </c>
      <c r="C9" s="100"/>
      <c r="D9" s="101"/>
      <c r="E9" s="11">
        <v>91819211.958789885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72949379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18869832.958789885</v>
      </c>
      <c r="F12" s="25" t="s">
        <v>2</v>
      </c>
      <c r="G12" s="17">
        <f>E12</f>
        <v>18869832.958789885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65" t="s">
        <v>133</v>
      </c>
      <c r="C10" s="66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2" t="s">
        <v>131</v>
      </c>
      <c r="C11" s="93"/>
      <c r="D11" s="94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135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141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1.3598569887193903E-2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81136224.731380358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1419883.9327991565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-1122645.0132846192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-518195.52104028763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-1029306.4516168364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79885961.678237766</v>
      </c>
      <c r="D18" s="18" t="s">
        <v>2</v>
      </c>
      <c r="E18" s="17">
        <f>C18</f>
        <v>79885961.678237766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7316169.1338629285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7316169.1338629285</v>
      </c>
      <c r="D26" s="18" t="s">
        <v>2</v>
      </c>
      <c r="E26" s="17">
        <f>C26</f>
        <v>7316169.1338629285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33951.231532055499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33951.231532055499</v>
      </c>
      <c r="D31" s="18" t="s">
        <v>2</v>
      </c>
      <c r="E31" s="17">
        <f>C31</f>
        <v>33951.231532055499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-486812</v>
      </c>
      <c r="D33" s="18" t="s">
        <v>2</v>
      </c>
      <c r="E33" s="17">
        <f>C33</f>
        <v>-486812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86749270.043632746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79885961.678237766</v>
      </c>
      <c r="D9" s="8" t="s">
        <v>2</v>
      </c>
      <c r="E9" s="9"/>
      <c r="F9" s="10"/>
      <c r="G9" s="1"/>
    </row>
    <row r="10" spans="1:7" x14ac:dyDescent="0.25">
      <c r="A10" s="1"/>
      <c r="B10" s="46" t="s">
        <v>37</v>
      </c>
      <c r="C10" s="11">
        <f>SUM(C9:C9)*Prisudvikling2019</f>
        <v>1350072.7523622182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13</v>
      </c>
      <c r="C11" s="11">
        <f>-SUM(C9:C10)*IndividueltKrav</f>
        <v>-1104693.8915630041</v>
      </c>
      <c r="D11" s="8" t="s">
        <v>2</v>
      </c>
      <c r="E11" s="12"/>
      <c r="F11" s="13"/>
      <c r="G11" s="1"/>
    </row>
    <row r="12" spans="1:7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-516413.96483895107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-505374.2066183635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79109552.367579669</v>
      </c>
      <c r="D14" s="18" t="s">
        <v>2</v>
      </c>
      <c r="E14" s="17">
        <f>C14</f>
        <v>79109552.367579669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7439812.3922252115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7439812.3922252115</v>
      </c>
      <c r="D22" s="18" t="s">
        <v>2</v>
      </c>
      <c r="E22" s="17">
        <f>C22</f>
        <v>7439812.3922252115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-486812</v>
      </c>
      <c r="D24" s="18" t="s">
        <v>2</v>
      </c>
      <c r="E24" s="17">
        <f>C24</f>
        <v>-486812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86062552.759804875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79109552.367579669</v>
      </c>
      <c r="D9" s="8" t="s">
        <v>2</v>
      </c>
      <c r="E9" s="9"/>
      <c r="F9" s="10"/>
      <c r="G9" s="1"/>
    </row>
    <row r="10" spans="1:7" x14ac:dyDescent="0.25">
      <c r="A10" s="1"/>
      <c r="B10" s="46" t="s">
        <v>37</v>
      </c>
      <c r="C10" s="11">
        <f>C9*Prisudvikling2019</f>
        <v>1336951.4350120963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13</v>
      </c>
      <c r="C11" s="11">
        <f>-SUM(C9:C10)*IndividueltKrav</f>
        <v>-1093957.4041399544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-514638.53362783469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-509443.96994303499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78328463.89488095</v>
      </c>
      <c r="D14" s="18" t="s">
        <v>2</v>
      </c>
      <c r="E14" s="17">
        <f>C14</f>
        <v>78328463.89488095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7565545.2216538163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7565545.2216538163</v>
      </c>
      <c r="D22" s="18" t="s">
        <v>2</v>
      </c>
      <c r="E22" s="17">
        <f>C22</f>
        <v>7565545.2216538163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85894009.11653477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78328463.89488095</v>
      </c>
      <c r="D8" s="8" t="s">
        <v>2</v>
      </c>
      <c r="E8" s="9"/>
      <c r="F8" s="10"/>
      <c r="G8" s="1"/>
    </row>
    <row r="9" spans="1:7" x14ac:dyDescent="0.25">
      <c r="A9" s="1"/>
      <c r="B9" s="46" t="s">
        <v>37</v>
      </c>
      <c r="C9" s="11">
        <f>C8*Prisudvikling2019</f>
        <v>1323751.0398234879</v>
      </c>
      <c r="D9" s="8" t="s">
        <v>2</v>
      </c>
      <c r="E9" s="12"/>
      <c r="F9" s="13"/>
      <c r="G9" s="1"/>
    </row>
    <row r="10" spans="1:7" x14ac:dyDescent="0.25">
      <c r="A10" s="1"/>
      <c r="B10" s="46" t="s">
        <v>13</v>
      </c>
      <c r="C10" s="11">
        <f>-SUM(C8:C9)*IndividueltKrav</f>
        <v>-1083156.2114593682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-512869.20634922216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-513546.50694966712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77542643.009946182</v>
      </c>
      <c r="D13" s="18" t="s">
        <v>2</v>
      </c>
      <c r="E13" s="17">
        <f>C13</f>
        <v>77542643.009946182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134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7693402.9358997643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7693402.9358997643</v>
      </c>
      <c r="D21" s="18" t="s">
        <v>2</v>
      </c>
      <c r="E21" s="17">
        <f>C21</f>
        <v>7693402.9358997643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85236045.945845947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87710757.500138044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6574532.768757686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81136224.731380358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136</v>
      </c>
      <c r="C10" s="63"/>
      <c r="D10" s="64"/>
      <c r="E10" s="11">
        <v>721361</v>
      </c>
      <c r="F10" s="22" t="s">
        <v>2</v>
      </c>
      <c r="G10" s="1"/>
      <c r="H10" s="1"/>
    </row>
    <row r="11" spans="1:8" x14ac:dyDescent="0.25">
      <c r="A11" s="1"/>
      <c r="B11" s="68" t="s">
        <v>137</v>
      </c>
      <c r="C11" s="63"/>
      <c r="D11" s="64"/>
      <c r="E11" s="11">
        <v>43857</v>
      </c>
      <c r="F11" s="22" t="s">
        <v>2</v>
      </c>
      <c r="G11" s="1"/>
      <c r="H11" s="1"/>
    </row>
    <row r="12" spans="1:8" ht="28.5" customHeight="1" x14ac:dyDescent="0.25">
      <c r="A12" s="1"/>
      <c r="B12" s="96" t="s">
        <v>138</v>
      </c>
      <c r="C12" s="97"/>
      <c r="D12" s="98"/>
      <c r="E12" s="11">
        <v>2724674</v>
      </c>
      <c r="F12" s="22" t="s">
        <v>2</v>
      </c>
      <c r="G12" s="1"/>
      <c r="H12" s="1"/>
    </row>
    <row r="13" spans="1:8" x14ac:dyDescent="0.25">
      <c r="A13" s="1"/>
      <c r="B13" s="68" t="s">
        <v>139</v>
      </c>
      <c r="C13" s="63"/>
      <c r="D13" s="64"/>
      <c r="E13" s="11">
        <v>3585121</v>
      </c>
      <c r="F13" s="22"/>
      <c r="G13" s="1"/>
      <c r="H13" s="1"/>
    </row>
    <row r="14" spans="1:8" x14ac:dyDescent="0.25">
      <c r="A14" s="1"/>
      <c r="B14" s="92" t="s">
        <v>128</v>
      </c>
      <c r="C14" s="93"/>
      <c r="D14" s="94"/>
      <c r="E14" s="20">
        <f>SUM(E10:E13)</f>
        <v>7075013</v>
      </c>
      <c r="F14" s="21" t="s">
        <v>2</v>
      </c>
      <c r="G14" s="1"/>
      <c r="H14" s="1"/>
    </row>
    <row r="15" spans="1:8" x14ac:dyDescent="0.25">
      <c r="A15" s="1"/>
      <c r="B15" s="92" t="s">
        <v>129</v>
      </c>
      <c r="C15" s="93"/>
      <c r="D15" s="94"/>
      <c r="E15" s="20">
        <f>E14*(1+Prisudvikling2019)^2</f>
        <v>7316169.1338629285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4">
    <mergeCell ref="B3:F4"/>
    <mergeCell ref="B14:D14"/>
    <mergeCell ref="B15:D15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519676.59934843058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25983829.967421528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1029831.4081771546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58182565.433737546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-6019308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-5045684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-973624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-486812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2018-09-04T08:13:59Z</dcterms:modified>
</cp:coreProperties>
</file>