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G15" i="10" l="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G11" i="11" l="1"/>
  <c r="F1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4" i="20" l="1"/>
  <c r="F11" i="21"/>
  <c r="F12" i="21" s="1"/>
  <c r="C13" i="2" s="1"/>
  <c r="D11" i="21"/>
  <c r="D12" i="21" s="1"/>
  <c r="C12" i="2" s="1"/>
  <c r="C9" i="2"/>
  <c r="E14" i="19"/>
  <c r="E15" i="19" s="1"/>
  <c r="C24" i="2" l="1"/>
  <c r="C20" i="22"/>
  <c r="C19" i="23"/>
  <c r="C22" i="23" s="1"/>
  <c r="C20" i="15"/>
  <c r="C23" i="15" s="1"/>
  <c r="C23" i="22" l="1"/>
  <c r="E23" i="22" s="1"/>
  <c r="C27" i="2"/>
  <c r="E27" i="2" s="1"/>
  <c r="E23" i="15"/>
  <c r="E22" i="23"/>
  <c r="G11" i="10"/>
  <c r="E32" i="2" l="1"/>
  <c r="C25" i="15"/>
  <c r="E25" i="15" l="1"/>
  <c r="D15" i="20"/>
  <c r="C10" i="2" s="1"/>
  <c r="C16" i="2" s="1"/>
  <c r="C12" i="15" l="1"/>
  <c r="C12" i="22" s="1"/>
  <c r="C11" i="23" s="1"/>
  <c r="E11" i="11" l="1"/>
  <c r="F10" i="20" s="1"/>
  <c r="F14" i="20" s="1"/>
  <c r="F15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<sst xmlns="http://schemas.openxmlformats.org/spreadsheetml/2006/main" count="342" uniqueCount="147">
  <si>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</si>
  <si>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</si>
  <si>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</si>
  <si>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</si>
  <si>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</si>
  <si>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</si>
  <si>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</si>
  <si>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</si>
  <si>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</si>
  <si>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</si>
  <si>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</si>
  <si>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</si>
  <si>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</si>
  <si>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</si>
  <si>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</si>
  <si>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</si>
  <si>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</si>
  <si>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</si>
  <si>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</si>
  <si>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</si>
  <si>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</si>
  <si>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</si>
  <si>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</si>
  <si>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</si>
  <si>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</si>
  <si>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</si>
  <si>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</si>
  <si>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</si>
  <si>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</si>
  <si>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</si>
  <si>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</si>
  <si>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</si>
  <si>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</si>
  <si>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</si>
  <si>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</si>
  <si>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</si>
  <si>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</si>
  <si>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</si>
  <si>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</si>
  <si>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</si>
  <si>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</si>
  <si>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</si>
  <si>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</si>
  <si>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</si>
  <si>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</si>
  <si>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</si>
  <si>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</si>
  <si>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</si>
  <si>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</si>
  <si>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</si>
  <si>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</si>
  <si>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</si>
  <si>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</si>
  <si>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</si>
  <si>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</si>
  <si>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</si>
  <si>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</si>
  <si>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</si>
  <si>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</si>
  <si>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</si>
  <si>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</si>
  <si>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</si>
  <si>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</si>
  <si>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</si>
  <si>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</si>
  <si>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</si>
  <si>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</si>
  <si>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</si>
  <si>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</si>
  <si>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</si>
  <si>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</si>
  <si>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</si>
  <si>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</si>
  <si>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</si>
  <si>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</si>
  <si>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</si>
  <si>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</si>
  <si>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</si>
  <si>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</si>
  <si>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</si>
  <si>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</si>
  <si>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</si>
  <si>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</si>
  <si>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</si>
  <si>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</si>
  <si>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</si>
  <si>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</si>
  <si>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</si>
  <si>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</si>
  <si>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</si>
  <si>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</si>
  <si>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</si>
  <si>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</si>
  <si>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</si>
  <si>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</si>
  <si>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</si>
  <si>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</si>
  <si>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</si>
  <si>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</si>
  <si>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</si>
  <si>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</si>
  <si>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</si>
  <si>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</si>
  <si>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</si>
  <si>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</si>
  <si>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</si>
  <si>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</si>
  <si>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</si>
  <si>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</si>
  <si>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</si>
  <si>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</si>
  <si>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</si>
  <si>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</si>
  <si>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</si>
  <si>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</si>
  <si>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</si>
  <si>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</si>
  <si>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</si>
  <si>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</si>
  <si>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</si>
  <si>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</si>
  <si>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</si>
  <si>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</si>
  <si>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</si>
  <si>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</si>
  <si>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</si>
  <si>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</si>
  <si>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</si>
  <si>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</si>
  <si>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</si>
  <si>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</si>
  <si>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</si>
  <si>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</si>
  <si>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Letbane, Langelinje og Skibhusvej</t>
  </si>
  <si>
    <t>Letbanen og TBT</t>
  </si>
  <si>
    <t>Nye udstykninger</t>
  </si>
  <si>
    <t>Spildevandsafgift</t>
  </si>
  <si>
    <t>Afgift til Forsyningsekretariatet</t>
  </si>
  <si>
    <t>Skatter og afgifter</t>
  </si>
  <si>
    <t>Tjenestemandspensioner</t>
  </si>
  <si>
    <t>Ingen anlægsprojekter</t>
  </si>
  <si>
    <t>Periodevise driftsomkostninger under prisloftsbekendtgørelsen</t>
  </si>
  <si>
    <t>Ingen bortfald eller nedsættelse</t>
  </si>
  <si>
    <t>Årlig tillæg for gæld til tjenestemandspensioner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</si>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</sst>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3" fontId="8" fillId="0" borderId="1" xfId="0" applyNumberFormat="1" applyFont="1" applyFill="1" applyBorder="1" applyProtection="1"/>
    <xf numFmtId="0" fontId="8" fillId="0" borderId="1" xfId="0" applyFont="1" applyFill="1" applyBorder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3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2" t="s">
        <v>123</v>
      </c>
      <c r="E8" s="82"/>
      <c r="F8" s="82"/>
      <c r="G8" s="8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1" t="s">
        <v>4</v>
      </c>
      <c r="E11" s="81"/>
      <c r="F11" s="81"/>
      <c r="G11" s="8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7" t="s">
        <v>31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30</v>
      </c>
      <c r="D14" s="77" t="s">
        <v>95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94</v>
      </c>
      <c r="D15" s="77" t="s">
        <v>97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96</v>
      </c>
      <c r="D16" s="77" t="s">
        <v>124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6</v>
      </c>
      <c r="D17" s="83" t="s">
        <v>98</v>
      </c>
      <c r="E17" s="84"/>
      <c r="F17" s="84"/>
      <c r="G17" s="85"/>
      <c r="H17" s="1"/>
      <c r="I17" s="1"/>
    </row>
    <row r="18" spans="1:9" x14ac:dyDescent="0.25">
      <c r="A18" s="1"/>
      <c r="B18" s="1"/>
      <c r="C18" s="6" t="s">
        <v>7</v>
      </c>
      <c r="D18" s="83" t="s">
        <v>99</v>
      </c>
      <c r="E18" s="84"/>
      <c r="F18" s="84"/>
      <c r="G18" s="85"/>
      <c r="H18" s="1"/>
      <c r="I18" s="1"/>
    </row>
    <row r="19" spans="1:9" x14ac:dyDescent="0.25">
      <c r="A19" s="1"/>
      <c r="B19" s="1"/>
      <c r="C19" s="6" t="s">
        <v>8</v>
      </c>
      <c r="D19" s="68" t="s">
        <v>103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9</v>
      </c>
      <c r="D20" s="71" t="s">
        <v>100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10</v>
      </c>
      <c r="D21" s="71" t="s">
        <v>122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11</v>
      </c>
      <c r="D22" s="71" t="s">
        <v>104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12</v>
      </c>
      <c r="D23" s="74" t="s">
        <v>28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26</v>
      </c>
      <c r="D24" s="65" t="s">
        <v>101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29</v>
      </c>
      <c r="D25" s="65" t="s">
        <v>54</v>
      </c>
      <c r="E25" s="66"/>
      <c r="F25" s="66"/>
      <c r="G25" s="67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116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2" t="s">
        <v>105</v>
      </c>
      <c r="C9" s="93"/>
      <c r="D9" s="94"/>
      <c r="E9" s="11">
        <v>389951691.84808087</v>
      </c>
      <c r="F9" s="22" t="s">
        <v>2</v>
      </c>
      <c r="G9" s="19"/>
      <c r="H9" s="27"/>
      <c r="I9" s="1"/>
    </row>
    <row r="10" spans="1:9" x14ac:dyDescent="0.25">
      <c r="A10" s="1"/>
      <c r="B10" s="92" t="s">
        <v>106</v>
      </c>
      <c r="C10" s="93"/>
      <c r="D10" s="94"/>
      <c r="E10" s="11">
        <v>383985620.37</v>
      </c>
      <c r="F10" s="22" t="s">
        <v>2</v>
      </c>
      <c r="G10" s="14"/>
      <c r="H10" s="28"/>
      <c r="I10" s="1"/>
    </row>
    <row r="11" spans="1:9" x14ac:dyDescent="0.25">
      <c r="A11" s="1"/>
      <c r="B11" s="92" t="s">
        <v>112</v>
      </c>
      <c r="C11" s="93"/>
      <c r="D11" s="94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5966071.4780808687</v>
      </c>
      <c r="F12" s="25" t="s">
        <v>2</v>
      </c>
      <c r="G12" s="17">
        <f>E12</f>
        <v>5966071.4780808687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117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8" t="s">
        <v>118</v>
      </c>
      <c r="C18" s="99"/>
      <c r="D18" s="100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8" t="s">
        <v>113</v>
      </c>
      <c r="C19" s="99"/>
      <c r="D19" s="100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8" t="s">
        <v>119</v>
      </c>
      <c r="C20" s="99"/>
      <c r="D20" s="100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8" t="s">
        <v>114</v>
      </c>
      <c r="C21" s="89"/>
      <c r="D21" s="89"/>
      <c r="E21" s="89"/>
      <c r="F21" s="90"/>
      <c r="G21" s="20">
        <f>E20</f>
        <v>0</v>
      </c>
      <c r="H21" s="21" t="s">
        <v>2</v>
      </c>
      <c r="I21" s="1"/>
    </row>
    <row r="22" spans="1:9" x14ac:dyDescent="0.25">
      <c r="A22" s="1"/>
      <c r="B22" s="88" t="s">
        <v>115</v>
      </c>
      <c r="C22" s="89"/>
      <c r="D22" s="89"/>
      <c r="E22" s="89"/>
      <c r="F22" s="90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130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127</v>
      </c>
      <c r="C8" s="89"/>
      <c r="D8" s="89"/>
      <c r="E8" s="89"/>
      <c r="F8" s="89"/>
      <c r="G8" s="89"/>
      <c r="H8" s="90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104" t="s">
        <v>140</v>
      </c>
      <c r="C10" s="105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8" t="s">
        <v>131</v>
      </c>
      <c r="C11" s="89"/>
      <c r="D11" s="90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121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58" t="s">
        <v>133</v>
      </c>
      <c r="C11" s="59"/>
      <c r="D11" s="60">
        <v>0</v>
      </c>
      <c r="E11" s="22" t="s">
        <v>2</v>
      </c>
      <c r="F11" s="11">
        <v>1497899</v>
      </c>
      <c r="G11" s="22" t="s">
        <v>2</v>
      </c>
      <c r="H11" s="1"/>
    </row>
    <row r="12" spans="1:8" x14ac:dyDescent="0.25">
      <c r="A12" s="1"/>
      <c r="B12" s="58" t="s">
        <v>134</v>
      </c>
      <c r="C12" s="59"/>
      <c r="D12" s="60">
        <v>0</v>
      </c>
      <c r="E12" s="22" t="s">
        <v>2</v>
      </c>
      <c r="F12" s="11">
        <v>1319575</v>
      </c>
      <c r="G12" s="22" t="s">
        <v>2</v>
      </c>
      <c r="H12" s="1"/>
    </row>
    <row r="13" spans="1:8" x14ac:dyDescent="0.25">
      <c r="A13" s="1"/>
      <c r="B13" s="58" t="s">
        <v>135</v>
      </c>
      <c r="C13" s="59"/>
      <c r="D13" s="60">
        <v>0</v>
      </c>
      <c r="E13" s="22" t="s">
        <v>2</v>
      </c>
      <c r="F13" s="11">
        <v>115463</v>
      </c>
      <c r="G13" s="22" t="s">
        <v>2</v>
      </c>
      <c r="H13" s="1"/>
    </row>
    <row r="14" spans="1:8" x14ac:dyDescent="0.25">
      <c r="A14" s="1"/>
      <c r="B14" s="39" t="s">
        <v>69</v>
      </c>
      <c r="C14" s="41"/>
      <c r="D14" s="20">
        <f>SUM(D10:D13)</f>
        <v>0</v>
      </c>
      <c r="E14" s="21" t="s">
        <v>2</v>
      </c>
      <c r="F14" s="20">
        <f>SUM(F10:F13)</f>
        <v>2932937</v>
      </c>
      <c r="G14" s="21" t="s">
        <v>2</v>
      </c>
      <c r="H14" s="1"/>
    </row>
    <row r="15" spans="1:8" x14ac:dyDescent="0.25">
      <c r="A15" s="1"/>
      <c r="B15" s="39" t="s">
        <v>70</v>
      </c>
      <c r="C15" s="41"/>
      <c r="D15" s="20">
        <f>D14*(1+Prisudvikling2019)</f>
        <v>0</v>
      </c>
      <c r="E15" s="21" t="s">
        <v>2</v>
      </c>
      <c r="F15" s="20">
        <f>F14*(1+Prisudvikling2019)</f>
        <v>2982503.6352999997</v>
      </c>
      <c r="G15" s="21" t="s">
        <v>2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145</v>
      </c>
      <c r="C3" s="91"/>
      <c r="D3" s="91"/>
      <c r="E3" s="91"/>
      <c r="F3" s="91"/>
      <c r="G3" s="91"/>
      <c r="H3" s="1"/>
    </row>
    <row r="4" spans="1:8" ht="25.5" customHeight="1" x14ac:dyDescent="0.25">
      <c r="A4" s="1"/>
      <c r="B4" s="91"/>
      <c r="C4" s="91"/>
      <c r="D4" s="91"/>
      <c r="E4" s="91"/>
      <c r="F4" s="91"/>
      <c r="G4" s="9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142</v>
      </c>
      <c r="C10" s="106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146</v>
      </c>
      <c r="C3" s="91"/>
      <c r="D3" s="91"/>
      <c r="E3" s="91"/>
      <c r="F3" s="91"/>
      <c r="G3" s="1"/>
      <c r="H3" s="1"/>
    </row>
    <row r="4" spans="1:8" ht="25.5" customHeight="1" x14ac:dyDescent="0.25">
      <c r="A4" s="1"/>
      <c r="B4" s="91"/>
      <c r="C4" s="91"/>
      <c r="D4" s="91"/>
      <c r="E4" s="91"/>
      <c r="F4" s="9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6.7129302772034258E-3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6" t="s">
        <v>41</v>
      </c>
      <c r="C3" s="86"/>
      <c r="D3" s="86"/>
      <c r="E3" s="86"/>
      <c r="F3" s="86"/>
      <c r="G3" s="1"/>
      <c r="I3" s="36"/>
    </row>
    <row r="4" spans="1:9" ht="15" customHeight="1" x14ac:dyDescent="0.25">
      <c r="A4" s="1"/>
      <c r="B4" s="86"/>
      <c r="C4" s="86"/>
      <c r="D4" s="86"/>
      <c r="E4" s="86"/>
      <c r="F4" s="86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362627176.80851221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Tillæg'!D15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Tillæg'!F15</f>
        <v>2982503.6352999997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6396379.9055855349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-2497250.7458226369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-2426888.7300023623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-4496307.4887174387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362585613.38485533</v>
      </c>
      <c r="D18" s="18" t="s">
        <v>2</v>
      </c>
      <c r="E18" s="17">
        <f>C18</f>
        <v>362585613.38485533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141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8797536.0654411074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144</v>
      </c>
      <c r="C26" s="11">
        <v>354000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9151536.0654411074</v>
      </c>
      <c r="D27" s="18" t="s">
        <v>2</v>
      </c>
      <c r="E27" s="17">
        <f>C27</f>
        <v>9151536.0654411074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-126700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45294.703780670483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-81405.296219329524</v>
      </c>
      <c r="D32" s="18" t="s">
        <v>2</v>
      </c>
      <c r="E32" s="17">
        <f>C32</f>
        <v>-81405.296219329524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underdæk'!G15</f>
        <v>3927226</v>
      </c>
      <c r="D34" s="18" t="s">
        <v>2</v>
      </c>
      <c r="E34" s="17">
        <f>C34</f>
        <v>3927226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375582970.15407711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42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43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25</v>
      </c>
      <c r="C8" s="89"/>
      <c r="D8" s="89"/>
      <c r="E8" s="89"/>
      <c r="F8" s="90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362585613.38485533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6127696.8662040541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-2475146.7439922369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-2418545.0865486139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-2207620.3119619247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361611998.10855663</v>
      </c>
      <c r="D14" s="18" t="s">
        <v>2</v>
      </c>
      <c r="E14" s="17">
        <f>C14</f>
        <v>361611998.10855663</v>
      </c>
      <c r="F14" s="18" t="s">
        <v>2</v>
      </c>
      <c r="G14" s="1"/>
    </row>
    <row r="15" spans="1:7" ht="15" customHeight="1" x14ac:dyDescent="0.25">
      <c r="A15" s="1"/>
      <c r="B15" s="88" t="s">
        <v>74</v>
      </c>
      <c r="C15" s="89"/>
      <c r="D15" s="89"/>
      <c r="E15" s="89"/>
      <c r="F15" s="90"/>
      <c r="G15" s="1"/>
    </row>
    <row r="16" spans="1:7" ht="15" customHeight="1" x14ac:dyDescent="0.25">
      <c r="A16" s="1"/>
      <c r="B16" s="46" t="s">
        <v>141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8" t="s">
        <v>22</v>
      </c>
      <c r="C19" s="89"/>
      <c r="D19" s="89"/>
      <c r="E19" s="89"/>
      <c r="F19" s="90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8946214.4249470606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144</v>
      </c>
      <c r="C22" s="11">
        <v>354000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9300214.4249470606</v>
      </c>
      <c r="D23" s="18" t="s">
        <v>2</v>
      </c>
      <c r="E23" s="17">
        <f>C23</f>
        <v>9300214.4249470606</v>
      </c>
      <c r="F23" s="18" t="s">
        <v>2</v>
      </c>
      <c r="G23" s="1"/>
    </row>
    <row r="24" spans="1:7" x14ac:dyDescent="0.25">
      <c r="A24" s="1"/>
      <c r="B24" s="88" t="s">
        <v>15</v>
      </c>
      <c r="C24" s="89"/>
      <c r="D24" s="89"/>
      <c r="E24" s="89"/>
      <c r="F24" s="90"/>
      <c r="G24" s="1"/>
    </row>
    <row r="25" spans="1:7" ht="15" customHeight="1" x14ac:dyDescent="0.25">
      <c r="A25" s="1"/>
      <c r="B25" s="29" t="s">
        <v>24</v>
      </c>
      <c r="C25" s="17">
        <f>IF('Fane 6. Hist. over el. underdæk'!G14&gt;1,'Fane 6. Hist. over el. underdæk'!G15,0)</f>
        <v>3927226</v>
      </c>
      <c r="D25" s="18" t="s">
        <v>2</v>
      </c>
      <c r="E25" s="17">
        <f>C25</f>
        <v>3927226</v>
      </c>
      <c r="F25" s="18" t="s">
        <v>2</v>
      </c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374839438.53350371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43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361611998.10855663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6111242.7680346062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-2468500.4773118375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-2410230.1285410593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-2225398.2121055443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360619112.05863273</v>
      </c>
      <c r="D14" s="18" t="s">
        <v>2</v>
      </c>
      <c r="E14" s="17">
        <f>C14</f>
        <v>360619112.05863273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141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9097405.4487286657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144</v>
      </c>
      <c r="C22" s="11">
        <v>354000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9451405.4487286657</v>
      </c>
      <c r="D23" s="18" t="s">
        <v>2</v>
      </c>
      <c r="E23" s="17">
        <f>C23</f>
        <v>9451405.4487286657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370070517.50736141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92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43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360619112.05863273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6094462.9937908929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-2461722.6610309253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-2401943.757359135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-2243319.2771456838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359606589.35688782</v>
      </c>
      <c r="D13" s="18" t="s">
        <v>2</v>
      </c>
      <c r="E13" s="17">
        <f>C13</f>
        <v>359606589.35688782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141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9251151.6008121781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144</v>
      </c>
      <c r="C21" s="11">
        <v>354000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9605151.6008121781</v>
      </c>
      <c r="D22" s="18" t="s">
        <v>2</v>
      </c>
      <c r="E22" s="17">
        <f>C22</f>
        <v>9605151.6008121781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369211740.95770001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93</v>
      </c>
      <c r="C3" s="91"/>
      <c r="D3" s="91"/>
      <c r="E3" s="91"/>
      <c r="F3" s="91"/>
      <c r="G3" s="91"/>
      <c r="H3" s="91"/>
      <c r="I3" s="1"/>
    </row>
    <row r="4" spans="1:9" ht="29.2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370568090.70049828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7940913.8919860628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362627176.80851221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102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101" t="s">
        <v>136</v>
      </c>
      <c r="C10" s="102"/>
      <c r="D10" s="103"/>
      <c r="E10" s="11">
        <v>6479946</v>
      </c>
      <c r="F10" s="22" t="s">
        <v>2</v>
      </c>
      <c r="G10" s="1"/>
      <c r="H10" s="1"/>
    </row>
    <row r="11" spans="1:8" x14ac:dyDescent="0.25">
      <c r="A11" s="1"/>
      <c r="B11" s="101" t="s">
        <v>137</v>
      </c>
      <c r="C11" s="102"/>
      <c r="D11" s="103"/>
      <c r="E11" s="11">
        <v>172039</v>
      </c>
      <c r="F11" s="22" t="s">
        <v>2</v>
      </c>
      <c r="G11" s="1"/>
      <c r="H11" s="1"/>
    </row>
    <row r="12" spans="1:8" x14ac:dyDescent="0.25">
      <c r="A12" s="1"/>
      <c r="B12" s="101" t="s">
        <v>138</v>
      </c>
      <c r="C12" s="102"/>
      <c r="D12" s="103"/>
      <c r="E12" s="11">
        <v>1177499</v>
      </c>
      <c r="F12" s="22" t="s">
        <v>2</v>
      </c>
      <c r="G12" s="1"/>
      <c r="H12" s="1"/>
    </row>
    <row r="13" spans="1:8" x14ac:dyDescent="0.25">
      <c r="A13" s="1"/>
      <c r="B13" s="101" t="s">
        <v>139</v>
      </c>
      <c r="C13" s="102"/>
      <c r="D13" s="103"/>
      <c r="E13" s="11">
        <v>678067</v>
      </c>
      <c r="F13" s="22" t="s">
        <v>2</v>
      </c>
      <c r="G13" s="1"/>
      <c r="H13" s="1"/>
    </row>
    <row r="14" spans="1:8" x14ac:dyDescent="0.25">
      <c r="A14" s="1"/>
      <c r="B14" s="88" t="s">
        <v>128</v>
      </c>
      <c r="C14" s="89"/>
      <c r="D14" s="90"/>
      <c r="E14" s="20">
        <f>SUM(E10:E13)</f>
        <v>8507551</v>
      </c>
      <c r="F14" s="21" t="s">
        <v>2</v>
      </c>
      <c r="G14" s="1"/>
      <c r="H14" s="1"/>
    </row>
    <row r="15" spans="1:8" x14ac:dyDescent="0.25">
      <c r="A15" s="1"/>
      <c r="B15" s="88" t="s">
        <v>129</v>
      </c>
      <c r="C15" s="89"/>
      <c r="D15" s="90"/>
      <c r="E15" s="20">
        <f>E14*(1+Prisudvikling2019)^2</f>
        <v>8797536.0654411074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120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2433825.1316275005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121691256.58137502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4472200.8939865399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252666717.17438078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2" t="s">
        <v>87</v>
      </c>
      <c r="C17" s="93"/>
      <c r="D17" s="93"/>
      <c r="E17" s="93"/>
      <c r="F17" s="94"/>
      <c r="G17" s="57">
        <v>0.02</v>
      </c>
      <c r="H17" s="22"/>
      <c r="I17" s="1"/>
    </row>
    <row r="18" spans="1:9" x14ac:dyDescent="0.25">
      <c r="A18" s="1"/>
      <c r="B18" s="92" t="s">
        <v>86</v>
      </c>
      <c r="C18" s="93"/>
      <c r="D18" s="93"/>
      <c r="E18" s="93"/>
      <c r="F18" s="94"/>
      <c r="G18" s="57">
        <v>0.02</v>
      </c>
      <c r="H18" s="22"/>
      <c r="I18" s="1"/>
    </row>
    <row r="19" spans="1:9" x14ac:dyDescent="0.25">
      <c r="A19" s="1"/>
      <c r="B19" s="92" t="s">
        <v>88</v>
      </c>
      <c r="C19" s="93"/>
      <c r="D19" s="93"/>
      <c r="E19" s="93"/>
      <c r="F19" s="94"/>
      <c r="G19" s="57">
        <v>1.77E-2</v>
      </c>
      <c r="H19" s="22"/>
      <c r="I19" s="1"/>
    </row>
    <row r="20" spans="1:9" x14ac:dyDescent="0.25">
      <c r="A20" s="1"/>
      <c r="B20" s="92" t="s">
        <v>132</v>
      </c>
      <c r="C20" s="93"/>
      <c r="D20" s="93"/>
      <c r="E20" s="93"/>
      <c r="F20" s="94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125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6881954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6881954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92" t="s">
        <v>18</v>
      </c>
      <c r="C12" s="93"/>
      <c r="D12" s="93"/>
      <c r="E12" s="93"/>
      <c r="F12" s="94"/>
      <c r="G12" s="63">
        <v>0</v>
      </c>
      <c r="H12" s="64" t="s">
        <v>38</v>
      </c>
      <c r="I12" s="1"/>
    </row>
    <row r="13" spans="1:9" x14ac:dyDescent="0.25">
      <c r="A13" s="1"/>
      <c r="B13" s="95" t="s">
        <v>143</v>
      </c>
      <c r="C13" s="96"/>
      <c r="D13" s="96"/>
      <c r="E13" s="96"/>
      <c r="F13" s="97"/>
      <c r="G13" s="17">
        <v>3927226</v>
      </c>
      <c r="H13" s="25" t="s">
        <v>2</v>
      </c>
      <c r="I13" s="1"/>
    </row>
    <row r="14" spans="1:9" x14ac:dyDescent="0.25">
      <c r="A14" s="1"/>
      <c r="B14" s="42" t="s">
        <v>18</v>
      </c>
      <c r="C14" s="43"/>
      <c r="D14" s="43"/>
      <c r="E14" s="43"/>
      <c r="F14" s="44"/>
      <c r="G14" s="11">
        <v>2</v>
      </c>
      <c r="H14" s="22" t="s">
        <v>38</v>
      </c>
      <c r="I14" s="1"/>
    </row>
    <row r="15" spans="1:9" x14ac:dyDescent="0.25">
      <c r="A15" s="1"/>
      <c r="B15" s="39" t="s">
        <v>16</v>
      </c>
      <c r="C15" s="40"/>
      <c r="D15" s="40"/>
      <c r="E15" s="40"/>
      <c r="F15" s="41"/>
      <c r="G15" s="20">
        <f>G13</f>
        <v>3927226</v>
      </c>
      <c r="H15" s="21" t="s">
        <v>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3">
    <mergeCell ref="B3:H4"/>
    <mergeCell ref="B12:F12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2018-09-05T08:30:36Z</dcterms:modified>
</cp:coreProperties>
</file>