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4" i="19"/>
  <c r="E15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<sst xmlns="http://schemas.openxmlformats.org/spreadsheetml/2006/main" count="360" uniqueCount="159">
  <si>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</si>
  <si>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</si>
  <si>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</si>
  <si>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</si>
  <si>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</si>
  <si>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</si>
  <si>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</si>
  <si>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</si>
  <si>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</si>
  <si>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</si>
  <si>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</si>
  <si>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</si>
  <si>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</si>
  <si>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</si>
  <si>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</si>
  <si>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</si>
  <si>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</si>
  <si>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</si>
  <si>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</si>
  <si>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</si>
  <si>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</si>
  <si>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</si>
  <si>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</si>
  <si>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</si>
  <si>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</si>
  <si>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</si>
  <si>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</si>
  <si>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</si>
  <si>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</si>
  <si>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</si>
  <si>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</si>
  <si>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</si>
  <si>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</si>
  <si>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</si>
  <si>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</si>
  <si>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</si>
  <si>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</si>
  <si>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</si>
  <si>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</si>
  <si>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</si>
  <si>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</si>
  <si>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</si>
  <si>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</si>
  <si>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</si>
  <si>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</si>
  <si>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</si>
  <si>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</si>
  <si>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</si>
  <si>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</si>
  <si>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</si>
  <si>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</si>
  <si>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</si>
  <si>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</si>
  <si>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</si>
  <si>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</si>
  <si>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</si>
  <si>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</si>
  <si>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</si>
  <si>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</si>
  <si>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</si>
  <si>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</si>
  <si>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</si>
  <si>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</si>
  <si>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</si>
  <si>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</si>
  <si>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</si>
  <si>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</si>
  <si>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</si>
  <si>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</si>
  <si>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</si>
  <si>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</si>
  <si>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</si>
  <si>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</si>
  <si>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</si>
  <si>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</si>
  <si>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</si>
  <si>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</si>
  <si>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</si>
  <si>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</si>
  <si>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</si>
  <si>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</si>
  <si>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</si>
  <si>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</si>
  <si>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</si>
  <si>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</si>
  <si>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</si>
  <si>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</si>
  <si>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</si>
  <si>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</si>
  <si>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</si>
  <si>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</si>
  <si>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</si>
  <si>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</si>
  <si>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</si>
  <si>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</si>
  <si>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</si>
  <si>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</si>
  <si>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</si>
  <si>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</si>
  <si>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</si>
  <si>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</si>
  <si>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</si>
  <si>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</si>
  <si>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</si>
  <si>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</si>
  <si>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</si>
  <si>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</si>
  <si>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</si>
  <si>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</si>
  <si>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</si>
  <si>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</si>
  <si>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</si>
  <si>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</si>
  <si>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</si>
  <si>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</si>
  <si>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</si>
  <si>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</si>
  <si>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</si>
  <si>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</si>
  <si>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</si>
  <si>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</si>
  <si>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</si>
  <si>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</si>
  <si>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</si>
  <si>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</si>
  <si>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</si>
  <si>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</si>
  <si>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</si>
  <si>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</si>
  <si>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</si>
  <si>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</si>
  <si>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</si>
  <si>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</si>
  <si>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</si>
  <si>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</si>
  <si>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</si>
  <si>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</si>
  <si>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</si>
  <si>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</si>
  <si>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</si>
  <si>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</si>
  <si>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</si>
  <si>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</si>
  <si>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</si>
  <si>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</si>
  <si>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</si>
  <si>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</si>
  <si>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</si>
  <si>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</si>
  <si>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til Forsyningsekretariatet</t>
  </si>
  <si>
    <t>Skatter og afgifter</t>
  </si>
  <si>
    <t>Selskabsskatter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</si>
  <si>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</si>
  <si>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</si>
  <si>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</si>
  <si>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</si>
  <si>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</si>
  <si>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</si>
  <si>
    <t>Afgift for ledningsført vand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</si>
</sst>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8" t="s">
        <v>103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5" t="s">
        <v>32</v>
      </c>
      <c r="E13" s="76"/>
      <c r="F13" s="76"/>
      <c r="G13" s="77"/>
      <c r="H13" s="1"/>
      <c r="I13" s="1"/>
    </row>
    <row r="14" spans="1:9" x14ac:dyDescent="0.25">
      <c r="A14" s="1"/>
      <c r="B14" s="1"/>
      <c r="C14" s="6" t="s">
        <v>31</v>
      </c>
      <c r="D14" s="75" t="s">
        <v>96</v>
      </c>
      <c r="E14" s="76"/>
      <c r="F14" s="76"/>
      <c r="G14" s="77"/>
      <c r="H14" s="1"/>
      <c r="I14" s="1"/>
    </row>
    <row r="15" spans="1:9" x14ac:dyDescent="0.25">
      <c r="A15" s="1"/>
      <c r="B15" s="1"/>
      <c r="C15" s="6" t="s">
        <v>94</v>
      </c>
      <c r="D15" s="75" t="s">
        <v>97</v>
      </c>
      <c r="E15" s="76"/>
      <c r="F15" s="76"/>
      <c r="G15" s="77"/>
      <c r="H15" s="1"/>
      <c r="I15" s="1"/>
    </row>
    <row r="16" spans="1:9" x14ac:dyDescent="0.25">
      <c r="A16" s="1"/>
      <c r="B16" s="1"/>
      <c r="C16" s="6" t="s">
        <v>95</v>
      </c>
      <c r="D16" s="75" t="s">
        <v>132</v>
      </c>
      <c r="E16" s="76"/>
      <c r="F16" s="76"/>
      <c r="G16" s="77"/>
      <c r="H16" s="1"/>
      <c r="I16" s="1"/>
    </row>
    <row r="17" spans="1:9" x14ac:dyDescent="0.25">
      <c r="A17" s="1"/>
      <c r="B17" s="1"/>
      <c r="C17" s="6" t="s">
        <v>7</v>
      </c>
      <c r="D17" s="69" t="s">
        <v>98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8</v>
      </c>
      <c r="D18" s="69" t="s">
        <v>100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9</v>
      </c>
      <c r="D19" s="69" t="s">
        <v>99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10</v>
      </c>
      <c r="D20" s="72" t="s">
        <v>129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11</v>
      </c>
      <c r="D21" s="64" t="s">
        <v>101</v>
      </c>
      <c r="E21" s="65"/>
      <c r="F21" s="65"/>
      <c r="G21" s="66"/>
      <c r="H21" s="1"/>
      <c r="I21" s="1"/>
    </row>
    <row r="22" spans="1:9" x14ac:dyDescent="0.25">
      <c r="A22" s="1"/>
      <c r="B22" s="1"/>
      <c r="C22" s="6" t="s">
        <v>12</v>
      </c>
      <c r="D22" s="64" t="s">
        <v>130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13</v>
      </c>
      <c r="D23" s="64" t="s">
        <v>104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25</v>
      </c>
      <c r="D24" s="81" t="s">
        <v>28</v>
      </c>
      <c r="E24" s="82"/>
      <c r="F24" s="82"/>
      <c r="G24" s="83"/>
      <c r="H24" s="1"/>
      <c r="I24" s="1"/>
    </row>
    <row r="25" spans="1:9" x14ac:dyDescent="0.25">
      <c r="A25" s="1"/>
      <c r="B25" s="1"/>
      <c r="C25" s="6" t="s">
        <v>29</v>
      </c>
      <c r="D25" s="78" t="s">
        <v>102</v>
      </c>
      <c r="E25" s="79"/>
      <c r="F25" s="79"/>
      <c r="G25" s="80"/>
      <c r="H25" s="1"/>
      <c r="I25" s="1"/>
    </row>
    <row r="26" spans="1:9" x14ac:dyDescent="0.25">
      <c r="A26" s="1"/>
      <c r="B26" s="1"/>
      <c r="C26" s="6" t="s">
        <v>30</v>
      </c>
      <c r="D26" s="78" t="s">
        <v>65</v>
      </c>
      <c r="E26" s="79"/>
      <c r="F26" s="79"/>
      <c r="G26" s="80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-2969194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-2371912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-597282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-298641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112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105</v>
      </c>
      <c r="C9" s="94"/>
      <c r="D9" s="95"/>
      <c r="E9" s="11">
        <v>10892178.298799999</v>
      </c>
      <c r="F9" s="22" t="s">
        <v>3</v>
      </c>
      <c r="G9" s="19"/>
      <c r="H9" s="27"/>
      <c r="I9" s="1"/>
    </row>
    <row r="10" spans="1:9" x14ac:dyDescent="0.25">
      <c r="A10" s="1"/>
      <c r="B10" s="93" t="s">
        <v>106</v>
      </c>
      <c r="C10" s="94"/>
      <c r="D10" s="95"/>
      <c r="E10" s="11">
        <v>10482243</v>
      </c>
      <c r="F10" s="22" t="s">
        <v>3</v>
      </c>
      <c r="G10" s="14"/>
      <c r="H10" s="28"/>
      <c r="I10" s="1"/>
    </row>
    <row r="11" spans="1:9" x14ac:dyDescent="0.25">
      <c r="A11" s="1"/>
      <c r="B11" s="93" t="s">
        <v>113</v>
      </c>
      <c r="C11" s="94"/>
      <c r="D11" s="95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409935.29879999906</v>
      </c>
      <c r="F12" s="25" t="s">
        <v>3</v>
      </c>
      <c r="G12" s="17">
        <f>E12</f>
        <v>409935.29879999906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117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87" t="s">
        <v>114</v>
      </c>
      <c r="C18" s="88"/>
      <c r="D18" s="89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116</v>
      </c>
      <c r="C20" s="88"/>
      <c r="D20" s="89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118</v>
      </c>
      <c r="C21" s="91"/>
      <c r="D21" s="91"/>
      <c r="E21" s="91"/>
      <c r="F21" s="92"/>
      <c r="G21" s="20">
        <f>E20</f>
        <v>0</v>
      </c>
      <c r="H21" s="21" t="s">
        <v>3</v>
      </c>
      <c r="I21" s="1"/>
    </row>
    <row r="22" spans="1:9" x14ac:dyDescent="0.25">
      <c r="A22" s="1"/>
      <c r="B22" s="90" t="s">
        <v>119</v>
      </c>
      <c r="C22" s="91"/>
      <c r="D22" s="91"/>
      <c r="E22" s="91"/>
      <c r="F22" s="92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85546875" style="2" customWidth="1"/>
    <col min="3" max="3" width="10" style="2" customWidth="1"/>
    <col min="4" max="4" width="1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142</v>
      </c>
      <c r="C8" s="91"/>
      <c r="D8" s="91"/>
      <c r="E8" s="91"/>
      <c r="F8" s="91"/>
      <c r="G8" s="91"/>
      <c r="H8" s="92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0" t="s">
        <v>143</v>
      </c>
      <c r="C11" s="91"/>
      <c r="D11" s="92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154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157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6019376.9195097564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76446.086877773909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-103628.99110858802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5992194.015278942</v>
      </c>
      <c r="D15" s="18" t="s">
        <v>3</v>
      </c>
      <c r="E15" s="17">
        <f>C15</f>
        <v>5992194.015278942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152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omk.'!E15</f>
        <v>5677392.6566449385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5677392.6566449385</v>
      </c>
      <c r="D23" s="18" t="s">
        <v>3</v>
      </c>
      <c r="E23" s="17">
        <f>C23</f>
        <v>5677392.6566449385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25786.284711641336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25786.284711641336</v>
      </c>
      <c r="D28" s="18" t="s">
        <v>3</v>
      </c>
      <c r="E28" s="17">
        <f>C28</f>
        <v>25786.284711641336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-298641</v>
      </c>
      <c r="D30" s="18" t="s">
        <v>3</v>
      </c>
      <c r="E30" s="17">
        <f>C30</f>
        <v>-298641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11396731.956635522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5992194.015278942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76100.863994042564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-103161.01294764075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5965133.866325344</v>
      </c>
      <c r="D14" s="18" t="s">
        <v>3</v>
      </c>
      <c r="E14" s="17">
        <f>C14</f>
        <v>5965133.866325344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152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omk.'!E15*(1+Prisudvikling2019)</f>
        <v>5773340.5925422376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5773340.5925422376</v>
      </c>
      <c r="D22" s="18" t="s">
        <v>3</v>
      </c>
      <c r="E22" s="17">
        <f>C22</f>
        <v>5773340.5925422376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-298641</v>
      </c>
      <c r="D24" s="18" t="s">
        <v>3</v>
      </c>
      <c r="E24" s="17">
        <f>C24</f>
        <v>-298641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11439833.458867582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5965133.866325344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75534.795552004667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102087.30038572718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-104426.85135847231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6038329.1109046042</v>
      </c>
      <c r="D13" s="18" t="s">
        <v>3</v>
      </c>
      <c r="E13" s="17">
        <f>C13</f>
        <v>6038329.1109046042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152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omk.'!E15*(1+Prisudvikling2019)^2</f>
        <v>5870910.0485562002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5870910.0485562002</v>
      </c>
      <c r="D21" s="18" t="s">
        <v>3</v>
      </c>
      <c r="E21" s="17">
        <f>C21</f>
        <v>5870910.0485562002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109087.8160756555</v>
      </c>
      <c r="D23" s="18" t="s">
        <v>3</v>
      </c>
      <c r="E23" s="17">
        <f>C23</f>
        <v>109087.8160756555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77340.79589005452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77340.79589005452</v>
      </c>
      <c r="D27" s="36" t="s">
        <v>3</v>
      </c>
      <c r="E27" s="17">
        <f>C27</f>
        <v>77340.79589005452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12095667.771426514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6038329.1109046042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102047.7619742878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-104386.40683894118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6035990.466039951</v>
      </c>
      <c r="D12" s="18" t="s">
        <v>3</v>
      </c>
      <c r="E12" s="17">
        <f>C12</f>
        <v>6035990.466039951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152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omk.'!E15*(1+Prisudvikling2019)^3</f>
        <v>5970128.4283767994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5970128.4283767994</v>
      </c>
      <c r="D20" s="18" t="s">
        <v>3</v>
      </c>
      <c r="E20" s="17">
        <f>C20</f>
        <v>5970128.4283767994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110931.40016733407</v>
      </c>
      <c r="D22" s="18" t="s">
        <v>3</v>
      </c>
      <c r="E22" s="17">
        <f>C22</f>
        <v>110931.40016733407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78647.855340596434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155</v>
      </c>
      <c r="C26" s="55">
        <f>SUM(C24:C25)</f>
        <v>78647.855340596434</v>
      </c>
      <c r="D26" s="36" t="s">
        <v>3</v>
      </c>
      <c r="E26" s="17">
        <f>C26</f>
        <v>78647.855340596434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12195698.149924681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11454590.540609756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5435213.6211000001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6019376.9195097564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3031248.7330922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3119972.3269594838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6151221.0600516833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3029505.8763922001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3193546.25039999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6223052.1267921906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-1742.8566999998875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73573.923440506216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71831.066740506329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75534.795552004667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153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158</v>
      </c>
      <c r="C10" s="46"/>
      <c r="D10" s="47"/>
      <c r="E10" s="11">
        <v>5163056</v>
      </c>
      <c r="F10" s="22" t="s">
        <v>3</v>
      </c>
      <c r="G10" s="1"/>
      <c r="H10" s="1"/>
    </row>
    <row r="11" spans="1:8" x14ac:dyDescent="0.25">
      <c r="A11" s="1"/>
      <c r="B11" s="41" t="s">
        <v>149</v>
      </c>
      <c r="C11" s="46"/>
      <c r="D11" s="47"/>
      <c r="E11" s="11">
        <v>10722</v>
      </c>
      <c r="F11" s="22" t="s">
        <v>3</v>
      </c>
      <c r="G11" s="1"/>
      <c r="H11" s="1"/>
    </row>
    <row r="12" spans="1:8" x14ac:dyDescent="0.25">
      <c r="A12" s="1"/>
      <c r="B12" s="41" t="s">
        <v>150</v>
      </c>
      <c r="C12" s="46"/>
      <c r="D12" s="47"/>
      <c r="E12" s="11">
        <v>26776</v>
      </c>
      <c r="F12" s="22" t="s">
        <v>3</v>
      </c>
      <c r="G12" s="1"/>
      <c r="H12" s="1"/>
    </row>
    <row r="13" spans="1:8" x14ac:dyDescent="0.25">
      <c r="A13" s="1"/>
      <c r="B13" s="41" t="s">
        <v>151</v>
      </c>
      <c r="C13" s="46"/>
      <c r="D13" s="47"/>
      <c r="E13" s="11">
        <v>289700</v>
      </c>
      <c r="F13" s="22" t="s">
        <v>3</v>
      </c>
      <c r="G13" s="1"/>
      <c r="H13" s="1"/>
    </row>
    <row r="14" spans="1:8" x14ac:dyDescent="0.25">
      <c r="A14" s="1"/>
      <c r="B14" s="38" t="s">
        <v>136</v>
      </c>
      <c r="C14" s="39"/>
      <c r="D14" s="40"/>
      <c r="E14" s="20">
        <f>SUM(E10:E13)</f>
        <v>5490254</v>
      </c>
      <c r="F14" s="21" t="s">
        <v>3</v>
      </c>
      <c r="G14" s="1"/>
      <c r="H14" s="1"/>
    </row>
    <row r="15" spans="1:8" x14ac:dyDescent="0.25">
      <c r="A15" s="1"/>
      <c r="B15" s="38" t="s">
        <v>137</v>
      </c>
      <c r="C15" s="39"/>
      <c r="D15" s="40"/>
      <c r="E15" s="20">
        <f>E14*(1+Prisudvikling2019)^2</f>
        <v>5677392.6566449385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124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33</v>
      </c>
      <c r="C9" s="94"/>
      <c r="D9" s="95"/>
      <c r="E9" s="11">
        <v>401041.05253333331</v>
      </c>
      <c r="F9" s="22" t="s">
        <v>3</v>
      </c>
      <c r="G9" s="19"/>
      <c r="H9" s="27"/>
      <c r="I9" s="1"/>
    </row>
    <row r="10" spans="1:9" x14ac:dyDescent="0.25">
      <c r="A10" s="1"/>
      <c r="B10" s="87" t="s">
        <v>115</v>
      </c>
      <c r="C10" s="88"/>
      <c r="D10" s="89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7" t="s">
        <v>125</v>
      </c>
      <c r="C11" s="88"/>
      <c r="D11" s="89"/>
      <c r="E11" s="11">
        <f>E9/E10</f>
        <v>100260.26313333333</v>
      </c>
      <c r="F11" s="22" t="s">
        <v>3</v>
      </c>
      <c r="G11" s="14"/>
      <c r="H11" s="28"/>
      <c r="I11" s="1"/>
    </row>
    <row r="12" spans="1:9" x14ac:dyDescent="0.25">
      <c r="A12" s="1"/>
      <c r="B12" s="90" t="s">
        <v>131</v>
      </c>
      <c r="C12" s="91"/>
      <c r="D12" s="91"/>
      <c r="E12" s="91"/>
      <c r="F12" s="92"/>
      <c r="G12" s="20">
        <f>E11</f>
        <v>100260.26313333333</v>
      </c>
      <c r="H12" s="21" t="s">
        <v>3</v>
      </c>
      <c r="I12" s="1"/>
    </row>
    <row r="13" spans="1:9" x14ac:dyDescent="0.25">
      <c r="A13" s="1"/>
      <c r="B13" s="90" t="s">
        <v>127</v>
      </c>
      <c r="C13" s="91"/>
      <c r="D13" s="91"/>
      <c r="E13" s="91"/>
      <c r="F13" s="92"/>
      <c r="G13" s="20">
        <f>G12*(1+Prisudvikling2018)*(1+Prisudvikling2019)^4</f>
        <v>109087.8160756555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122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93" t="s">
        <v>122</v>
      </c>
      <c r="C18" s="94"/>
      <c r="D18" s="95"/>
      <c r="E18" s="11">
        <v>284329.04153111018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126</v>
      </c>
      <c r="C20" s="88"/>
      <c r="D20" s="89"/>
      <c r="E20" s="11">
        <f>E18/E19</f>
        <v>71082.260382777546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131</v>
      </c>
      <c r="C21" s="91"/>
      <c r="D21" s="91"/>
      <c r="E21" s="91"/>
      <c r="F21" s="92"/>
      <c r="G21" s="20">
        <f>E20</f>
        <v>71082.260382777546</v>
      </c>
      <c r="H21" s="21" t="s">
        <v>3</v>
      </c>
      <c r="I21" s="1"/>
    </row>
    <row r="22" spans="1:9" x14ac:dyDescent="0.25">
      <c r="A22" s="1"/>
      <c r="B22" s="90" t="s">
        <v>127</v>
      </c>
      <c r="C22" s="91"/>
      <c r="D22" s="91"/>
      <c r="E22" s="91"/>
      <c r="F22" s="92"/>
      <c r="G22" s="20">
        <f>G21*(1+Prisudvikling2018)*(1+Prisudvikling2019)^4</f>
        <v>77340.79589005452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2018-09-14T09:32:49Z</dcterms:modified>
</cp:coreProperties>
</file>