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C22" i="23" l="1"/>
  <c r="C27" i="22"/>
  <c r="C27" i="15"/>
  <c r="C29" i="2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49" i="11"/>
  <c r="F49" i="11"/>
  <c r="D10" i="20" s="1"/>
  <c r="C34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6" i="2" l="1"/>
  <c r="E29" i="2" s="1"/>
  <c r="C24" i="22"/>
  <c r="E27" i="22" s="1"/>
  <c r="C19" i="23"/>
  <c r="C24" i="15"/>
  <c r="E27" i="15" l="1"/>
  <c r="E22" i="23"/>
  <c r="G11" i="10"/>
  <c r="E34" i="2" l="1"/>
  <c r="G13" i="10"/>
  <c r="C29" i="15" s="1"/>
  <c r="E48" i="11"/>
  <c r="E29" i="15" l="1"/>
  <c r="D12" i="20"/>
  <c r="C10" i="2" s="1"/>
  <c r="C10" i="15" l="1"/>
  <c r="C10" i="22" s="1"/>
  <c r="C18" i="2"/>
  <c r="C16" i="15" s="1"/>
  <c r="C16" i="22" s="1"/>
  <c r="C11" i="23" s="1"/>
  <c r="E47" i="11"/>
  <c r="E49" i="11" l="1"/>
  <c r="F10" i="20" s="1"/>
  <c r="F11" i="20" s="1"/>
  <c r="F12" i="20" s="1"/>
  <c r="C11" i="2" s="1"/>
  <c r="C36" i="2"/>
  <c r="E36" i="2" s="1"/>
  <c r="C11" i="15" l="1"/>
  <c r="C11" i="22" s="1"/>
  <c r="C19" i="2"/>
  <c r="C17" i="15" s="1"/>
  <c r="C17" i="22" s="1"/>
  <c r="C12" i="23" s="1"/>
  <c r="C14" i="2"/>
  <c r="C15" i="2" l="1"/>
  <c r="C20" i="2" s="1"/>
  <c r="E20" i="2" s="1"/>
  <c r="E37" i="2" s="1"/>
  <c r="C9" i="15" l="1"/>
  <c r="C12" i="15" l="1"/>
  <c r="C13" i="15" l="1"/>
  <c r="C18" i="15" s="1"/>
  <c r="E18" i="15" s="1"/>
  <c r="E30" i="15" l="1"/>
  <c r="C9" i="22"/>
  <c r="C12" i="22"/>
  <c r="C13" i="22" s="1"/>
  <c r="C18" i="22" l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<sst xmlns="http://schemas.openxmlformats.org/spreadsheetml/2006/main" count="423" uniqueCount="176">
  <si>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</si>
  <si>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</si>
  <si>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</si>
  <si>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</si>
  <si>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</si>
  <si>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</si>
  <si>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</si>
  <si>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</si>
  <si>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</si>
  <si>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</si>
  <si>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</si>
  <si>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</si>
  <si>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</si>
  <si>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</si>
  <si>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</si>
  <si>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</si>
  <si>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</si>
  <si>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</si>
  <si>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</si>
  <si>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</si>
  <si>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</si>
  <si>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</si>
  <si>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</si>
  <si>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</si>
  <si>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</si>
  <si>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</si>
  <si>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</si>
  <si>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</si>
  <si>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</si>
  <si>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</si>
  <si>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</si>
  <si>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</si>
  <si>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</si>
  <si>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</si>
  <si>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</si>
  <si>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</si>
  <si>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</si>
  <si>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</si>
  <si>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</si>
  <si>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</si>
  <si>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</si>
  <si>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</si>
  <si>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</si>
  <si>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</si>
  <si>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</si>
  <si>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</si>
  <si>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</si>
  <si>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</si>
  <si>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</si>
  <si>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</si>
  <si>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</si>
  <si>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</si>
  <si>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</si>
  <si>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</si>
  <si>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</si>
  <si>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</si>
  <si>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</si>
  <si>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</si>
  <si>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</si>
  <si>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</si>
  <si>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</si>
  <si>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</si>
  <si>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</si>
  <si>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</si>
  <si>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</si>
  <si>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</si>
  <si>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</si>
  <si>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</si>
  <si>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</si>
  <si>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</si>
  <si>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</si>
  <si>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</si>
  <si>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</si>
  <si>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</si>
  <si>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</si>
  <si>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</si>
  <si>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</si>
  <si>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</si>
  <si>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</si>
  <si>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</si>
  <si>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</si>
  <si>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</si>
  <si>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</si>
  <si>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</si>
  <si>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</si>
  <si>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</si>
  <si>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</si>
  <si>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</si>
  <si>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</si>
  <si>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</si>
  <si>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</si>
  <si>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</si>
  <si>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</si>
  <si>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</si>
  <si>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</si>
  <si>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</si>
  <si>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</si>
  <si>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</si>
  <si>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</si>
  <si>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</si>
  <si>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</si>
  <si>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</si>
  <si>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</si>
  <si>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</si>
  <si>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</si>
  <si>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</si>
  <si>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</si>
  <si>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</si>
  <si>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</si>
  <si>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</si>
  <si>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</si>
  <si>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</si>
  <si>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</si>
  <si>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</si>
  <si>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</si>
  <si>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</si>
  <si>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</si>
  <si>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</si>
  <si>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</si>
  <si>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</si>
  <si>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</si>
  <si>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</si>
  <si>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</si>
  <si>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</si>
  <si>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</si>
  <si>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</si>
  <si>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</si>
  <si>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</si>
  <si>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</si>
  <si>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</si>
  <si>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</si>
  <si>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</si>
  <si>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</si>
  <si>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</si>
  <si>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</si>
  <si>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</si>
  <si>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</si>
  <si>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</si>
  <si>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</si>
  <si>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</si>
  <si>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</si>
  <si>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</si>
  <si>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</si>
  <si>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</si>
  <si>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</si>
  <si>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</si>
  <si>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</si>
  <si>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Tjenestemandspensioner</t>
  </si>
  <si>
    <t>Erstatninger</t>
  </si>
  <si>
    <t xml:space="preserve">Medfinansiering efter prisloftbekendtgørelsen </t>
  </si>
  <si>
    <t>Ledningsnet ≤ Ø 200 mm</t>
  </si>
  <si>
    <t>Ø 200 mm &lt; Ledningsnet ≤ Ø 500 mm</t>
  </si>
  <si>
    <t>Ø 500 mm &lt; Ledningsnet ≤ Ø 800 mm</t>
  </si>
  <si>
    <t>Brønde</t>
  </si>
  <si>
    <t>Stik</t>
  </si>
  <si>
    <t>Jordbassin Klasse A</t>
  </si>
  <si>
    <t>Indløb-/udløbsarrangement</t>
  </si>
  <si>
    <t>Pumpeinstallation Miljøklasse A (1.000-1.500 l/s) - Mek/EL</t>
  </si>
  <si>
    <t>Pumpeinstallation Miljøklasse A (1.000-1.500 l/s) - SRO</t>
  </si>
  <si>
    <t>Jordbassin Klasse B</t>
  </si>
  <si>
    <t>Andre bygninger (tekniske installationer, målere mv.)</t>
  </si>
  <si>
    <t>Indløb med riste, SRO</t>
  </si>
  <si>
    <t>Sand- og fedtfang, SRO</t>
  </si>
  <si>
    <t>Forklaring, SRO</t>
  </si>
  <si>
    <t>Beluftningstanke, SRO</t>
  </si>
  <si>
    <t>Efterklaringstanke, SRO</t>
  </si>
  <si>
    <t>Forafvanding, slam, SRO</t>
  </si>
  <si>
    <t>Rådnetanke, slam, SRO</t>
  </si>
  <si>
    <t>Slutafvanding, slam - højteknologisk (centrifuger), SRO</t>
  </si>
  <si>
    <t>Indløb med riste, Mek/EL</t>
  </si>
  <si>
    <t>Forklaring, Mek/EL</t>
  </si>
  <si>
    <t>Beluftningstanke, Mek/EL</t>
  </si>
  <si>
    <t>Efterklaringstanke, Mek/El</t>
  </si>
  <si>
    <t>Forafvanding, slam, Mek/EL</t>
  </si>
  <si>
    <t>Gasdisponering, Mek/EL</t>
  </si>
  <si>
    <t>Slutafvanding, slam - højteknologisk (centrifuger),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</si>
</sst>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118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92</v>
      </c>
      <c r="D15" s="81" t="s">
        <v>95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94</v>
      </c>
      <c r="D16" s="81" t="s">
        <v>119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96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97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101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99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121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103</v>
      </c>
      <c r="C9" s="100"/>
      <c r="D9" s="101"/>
      <c r="E9" s="11">
        <v>156101010.40395755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104</v>
      </c>
      <c r="C10" s="100"/>
      <c r="D10" s="101"/>
      <c r="E10" s="11">
        <v>145218025.89000002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110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10882984.51395753</v>
      </c>
      <c r="F12" s="25" t="s">
        <v>2</v>
      </c>
      <c r="G12" s="17">
        <f>E12</f>
        <v>10882984.51395753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136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113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111</v>
      </c>
      <c r="C19" s="103"/>
      <c r="D19" s="104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137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138</v>
      </c>
      <c r="C22" s="93"/>
      <c r="D22" s="93"/>
      <c r="E22" s="93"/>
      <c r="F22" s="94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4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6" t="s">
        <v>150</v>
      </c>
      <c r="C10" s="67">
        <v>75</v>
      </c>
      <c r="D10" s="11">
        <v>648217.84</v>
      </c>
      <c r="E10" s="11">
        <f>D10/C10</f>
        <v>8642.9045333333324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6" t="s">
        <v>151</v>
      </c>
      <c r="C11" s="67">
        <v>75</v>
      </c>
      <c r="D11" s="11">
        <v>639274.36</v>
      </c>
      <c r="E11" s="11">
        <f t="shared" ref="E11:E46" si="0">D11/C11</f>
        <v>8523.6581333333324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6" t="s">
        <v>152</v>
      </c>
      <c r="C12" s="67">
        <v>75</v>
      </c>
      <c r="D12" s="11">
        <v>362750.44</v>
      </c>
      <c r="E12" s="11">
        <f t="shared" si="0"/>
        <v>4836.6725333333334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6" t="s">
        <v>153</v>
      </c>
      <c r="C13" s="67">
        <v>75</v>
      </c>
      <c r="D13" s="11">
        <v>436157.96</v>
      </c>
      <c r="E13" s="11">
        <f t="shared" si="0"/>
        <v>5815.4394666666667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6" t="s">
        <v>154</v>
      </c>
      <c r="C14" s="67">
        <v>75</v>
      </c>
      <c r="D14" s="11">
        <v>578572.26</v>
      </c>
      <c r="E14" s="11">
        <f t="shared" si="0"/>
        <v>7714.2968000000001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66" t="s">
        <v>155</v>
      </c>
      <c r="C15" s="67">
        <v>50</v>
      </c>
      <c r="D15" s="11">
        <v>876603.12</v>
      </c>
      <c r="E15" s="11">
        <f t="shared" si="0"/>
        <v>17532.062399999999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6" t="s">
        <v>156</v>
      </c>
      <c r="C16" s="67">
        <v>75</v>
      </c>
      <c r="D16" s="11">
        <v>1253890.27</v>
      </c>
      <c r="E16" s="11">
        <f t="shared" si="0"/>
        <v>16718.536933333333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6" t="s">
        <v>157</v>
      </c>
      <c r="C17" s="67">
        <v>20</v>
      </c>
      <c r="D17" s="11">
        <v>3070336.21</v>
      </c>
      <c r="E17" s="11">
        <f t="shared" si="0"/>
        <v>153516.81049999999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6" t="s">
        <v>158</v>
      </c>
      <c r="C18" s="67">
        <v>10</v>
      </c>
      <c r="D18" s="11">
        <v>392298.32</v>
      </c>
      <c r="E18" s="11">
        <f t="shared" si="0"/>
        <v>39229.832000000002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66" t="s">
        <v>150</v>
      </c>
      <c r="C19" s="67">
        <v>75</v>
      </c>
      <c r="D19" s="11">
        <v>991495.73</v>
      </c>
      <c r="E19" s="11">
        <f t="shared" si="0"/>
        <v>13219.943066666667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66" t="s">
        <v>153</v>
      </c>
      <c r="C20" s="67">
        <v>75</v>
      </c>
      <c r="D20" s="11">
        <v>66716.56</v>
      </c>
      <c r="E20" s="11">
        <f t="shared" si="0"/>
        <v>889.55413333333331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6" t="s">
        <v>151</v>
      </c>
      <c r="C21" s="67">
        <v>75</v>
      </c>
      <c r="D21" s="11">
        <v>71980.87</v>
      </c>
      <c r="E21" s="11">
        <f t="shared" si="0"/>
        <v>959.74493333333328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6" t="s">
        <v>152</v>
      </c>
      <c r="C22" s="67">
        <v>75</v>
      </c>
      <c r="D22" s="11">
        <v>123860.29</v>
      </c>
      <c r="E22" s="11">
        <f t="shared" si="0"/>
        <v>1651.4705333333332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6" t="s">
        <v>153</v>
      </c>
      <c r="C23" s="67">
        <v>75</v>
      </c>
      <c r="D23" s="11">
        <v>46291.3</v>
      </c>
      <c r="E23" s="11">
        <f t="shared" si="0"/>
        <v>617.21733333333339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6" t="s">
        <v>159</v>
      </c>
      <c r="C24" s="67">
        <v>50</v>
      </c>
      <c r="D24" s="11">
        <v>1810382.63</v>
      </c>
      <c r="E24" s="11">
        <f t="shared" si="0"/>
        <v>36207.652600000001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66" t="s">
        <v>156</v>
      </c>
      <c r="C25" s="67">
        <v>75</v>
      </c>
      <c r="D25" s="11">
        <v>21042.58</v>
      </c>
      <c r="E25" s="11">
        <f t="shared" si="0"/>
        <v>280.56773333333336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6" t="s">
        <v>160</v>
      </c>
      <c r="C26" s="67">
        <v>75</v>
      </c>
      <c r="D26" s="11">
        <v>92729.63</v>
      </c>
      <c r="E26" s="11">
        <f t="shared" si="0"/>
        <v>1236.3950666666667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6" t="s">
        <v>151</v>
      </c>
      <c r="C27" s="67">
        <v>75</v>
      </c>
      <c r="D27" s="11">
        <v>7889425.0499999998</v>
      </c>
      <c r="E27" s="11">
        <f t="shared" si="0"/>
        <v>105192.334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6" t="s">
        <v>153</v>
      </c>
      <c r="C28" s="67">
        <v>75</v>
      </c>
      <c r="D28" s="11">
        <v>637696.38</v>
      </c>
      <c r="E28" s="11">
        <f t="shared" si="0"/>
        <v>8502.6183999999994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6" t="s">
        <v>154</v>
      </c>
      <c r="C29" s="67">
        <v>75</v>
      </c>
      <c r="D29" s="11">
        <v>1418646</v>
      </c>
      <c r="E29" s="11">
        <f t="shared" si="0"/>
        <v>18915.28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6" t="s">
        <v>161</v>
      </c>
      <c r="C30" s="67">
        <v>10</v>
      </c>
      <c r="D30" s="11">
        <v>880312.17</v>
      </c>
      <c r="E30" s="11">
        <f t="shared" si="0"/>
        <v>88031.217000000004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6" t="s">
        <v>162</v>
      </c>
      <c r="C31" s="67">
        <v>10</v>
      </c>
      <c r="D31" s="11">
        <v>673179.88</v>
      </c>
      <c r="E31" s="11">
        <f t="shared" si="0"/>
        <v>67317.987999999998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66" t="s">
        <v>163</v>
      </c>
      <c r="C32" s="67">
        <v>10</v>
      </c>
      <c r="D32" s="11">
        <v>673179.88</v>
      </c>
      <c r="E32" s="11">
        <f t="shared" si="0"/>
        <v>67317.987999999998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6" t="s">
        <v>164</v>
      </c>
      <c r="C33" s="67">
        <v>10</v>
      </c>
      <c r="D33" s="11">
        <v>2174888.86</v>
      </c>
      <c r="E33" s="11">
        <f t="shared" si="0"/>
        <v>217488.886</v>
      </c>
      <c r="F33" s="11">
        <v>0</v>
      </c>
      <c r="G33" s="11">
        <v>0</v>
      </c>
      <c r="H33" s="22" t="s">
        <v>2</v>
      </c>
      <c r="I33" s="1"/>
    </row>
    <row r="34" spans="1:9" x14ac:dyDescent="0.25">
      <c r="A34" s="1"/>
      <c r="B34" s="66" t="s">
        <v>165</v>
      </c>
      <c r="C34" s="67">
        <v>10</v>
      </c>
      <c r="D34" s="11">
        <v>776746.02</v>
      </c>
      <c r="E34" s="11">
        <f t="shared" si="0"/>
        <v>77674.601999999999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6" t="s">
        <v>166</v>
      </c>
      <c r="C35" s="67">
        <v>10</v>
      </c>
      <c r="D35" s="11">
        <v>776746.02</v>
      </c>
      <c r="E35" s="11">
        <f t="shared" si="0"/>
        <v>77674.601999999999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66" t="s">
        <v>167</v>
      </c>
      <c r="C36" s="67">
        <v>10</v>
      </c>
      <c r="D36" s="11">
        <v>1553492.04</v>
      </c>
      <c r="E36" s="11">
        <f t="shared" si="0"/>
        <v>155349.204</v>
      </c>
      <c r="F36" s="11">
        <v>0</v>
      </c>
      <c r="G36" s="11">
        <v>0</v>
      </c>
      <c r="H36" s="22" t="s">
        <v>2</v>
      </c>
      <c r="I36" s="1"/>
    </row>
    <row r="37" spans="1:9" ht="39" x14ac:dyDescent="0.25">
      <c r="A37" s="1"/>
      <c r="B37" s="66" t="s">
        <v>168</v>
      </c>
      <c r="C37" s="67">
        <v>10</v>
      </c>
      <c r="D37" s="11">
        <v>776746.02</v>
      </c>
      <c r="E37" s="11">
        <f t="shared" si="0"/>
        <v>77674.601999999999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66" t="s">
        <v>169</v>
      </c>
      <c r="C38" s="67">
        <v>20</v>
      </c>
      <c r="D38" s="11">
        <v>255075.18</v>
      </c>
      <c r="E38" s="11">
        <f t="shared" si="0"/>
        <v>12753.759</v>
      </c>
      <c r="F38" s="11">
        <v>0</v>
      </c>
      <c r="G38" s="11">
        <v>0</v>
      </c>
      <c r="H38" s="22" t="s">
        <v>2</v>
      </c>
      <c r="I38" s="1"/>
    </row>
    <row r="39" spans="1:9" x14ac:dyDescent="0.25">
      <c r="A39" s="1"/>
      <c r="B39" s="66" t="s">
        <v>161</v>
      </c>
      <c r="C39" s="67">
        <v>10</v>
      </c>
      <c r="D39" s="11">
        <v>4489</v>
      </c>
      <c r="E39" s="11">
        <f t="shared" si="0"/>
        <v>448.9</v>
      </c>
      <c r="F39" s="11">
        <v>0</v>
      </c>
      <c r="G39" s="11">
        <v>0</v>
      </c>
      <c r="H39" s="22" t="s">
        <v>2</v>
      </c>
      <c r="I39" s="1"/>
    </row>
    <row r="40" spans="1:9" x14ac:dyDescent="0.25">
      <c r="A40" s="1"/>
      <c r="B40" s="66" t="s">
        <v>170</v>
      </c>
      <c r="C40" s="67">
        <v>20</v>
      </c>
      <c r="D40" s="11">
        <v>128602.28</v>
      </c>
      <c r="E40" s="11">
        <f t="shared" si="0"/>
        <v>6430.1139999999996</v>
      </c>
      <c r="F40" s="11">
        <v>0</v>
      </c>
      <c r="G40" s="11">
        <v>0</v>
      </c>
      <c r="H40" s="22" t="s">
        <v>2</v>
      </c>
      <c r="I40" s="1"/>
    </row>
    <row r="41" spans="1:9" x14ac:dyDescent="0.25">
      <c r="A41" s="1"/>
      <c r="B41" s="66" t="s">
        <v>163</v>
      </c>
      <c r="C41" s="67">
        <v>10</v>
      </c>
      <c r="D41" s="11">
        <v>83807.399999999994</v>
      </c>
      <c r="E41" s="11">
        <f t="shared" si="0"/>
        <v>8380.74</v>
      </c>
      <c r="F41" s="11">
        <v>0</v>
      </c>
      <c r="G41" s="11">
        <v>0</v>
      </c>
      <c r="H41" s="22" t="s">
        <v>2</v>
      </c>
      <c r="I41" s="1"/>
    </row>
    <row r="42" spans="1:9" x14ac:dyDescent="0.25">
      <c r="A42" s="1"/>
      <c r="B42" s="66" t="s">
        <v>171</v>
      </c>
      <c r="C42" s="67">
        <v>20</v>
      </c>
      <c r="D42" s="11">
        <v>4271990.3099999996</v>
      </c>
      <c r="E42" s="11">
        <f t="shared" si="0"/>
        <v>213599.51549999998</v>
      </c>
      <c r="F42" s="11">
        <v>0</v>
      </c>
      <c r="G42" s="11">
        <v>0</v>
      </c>
      <c r="H42" s="22" t="s">
        <v>2</v>
      </c>
      <c r="I42" s="1"/>
    </row>
    <row r="43" spans="1:9" x14ac:dyDescent="0.25">
      <c r="A43" s="1"/>
      <c r="B43" s="66" t="s">
        <v>164</v>
      </c>
      <c r="C43" s="67">
        <v>10</v>
      </c>
      <c r="D43" s="11">
        <v>633531.71</v>
      </c>
      <c r="E43" s="11">
        <f t="shared" si="0"/>
        <v>63353.170999999995</v>
      </c>
      <c r="F43" s="11">
        <v>0</v>
      </c>
      <c r="G43" s="11">
        <v>0</v>
      </c>
      <c r="H43" s="22" t="s">
        <v>2</v>
      </c>
      <c r="I43" s="1"/>
    </row>
    <row r="44" spans="1:9" x14ac:dyDescent="0.25">
      <c r="A44" s="1"/>
      <c r="B44" s="66" t="s">
        <v>172</v>
      </c>
      <c r="C44" s="67">
        <v>20</v>
      </c>
      <c r="D44" s="11">
        <v>248241.87</v>
      </c>
      <c r="E44" s="11">
        <f t="shared" si="0"/>
        <v>12412.093499999999</v>
      </c>
      <c r="F44" s="11">
        <v>0</v>
      </c>
      <c r="G44" s="11">
        <v>0</v>
      </c>
      <c r="H44" s="22" t="s">
        <v>2</v>
      </c>
      <c r="I44" s="1"/>
    </row>
    <row r="45" spans="1:9" x14ac:dyDescent="0.25">
      <c r="A45" s="1"/>
      <c r="B45" s="66" t="s">
        <v>173</v>
      </c>
      <c r="C45" s="67">
        <v>20</v>
      </c>
      <c r="D45" s="11">
        <v>13954.17</v>
      </c>
      <c r="E45" s="11">
        <f t="shared" si="0"/>
        <v>697.70849999999996</v>
      </c>
      <c r="F45" s="11">
        <v>0</v>
      </c>
      <c r="G45" s="11">
        <v>0</v>
      </c>
      <c r="H45" s="22" t="s">
        <v>2</v>
      </c>
      <c r="I45" s="1"/>
    </row>
    <row r="46" spans="1:9" x14ac:dyDescent="0.25">
      <c r="A46" s="1"/>
      <c r="B46" s="66" t="s">
        <v>174</v>
      </c>
      <c r="C46" s="67">
        <v>20</v>
      </c>
      <c r="D46" s="11">
        <v>20328.09</v>
      </c>
      <c r="E46" s="11">
        <f t="shared" si="0"/>
        <v>1016.4045</v>
      </c>
      <c r="F46" s="11">
        <v>0</v>
      </c>
      <c r="G46" s="11">
        <v>0</v>
      </c>
      <c r="H46" s="22" t="s">
        <v>2</v>
      </c>
      <c r="I46" s="1"/>
    </row>
    <row r="47" spans="1:9" ht="39" x14ac:dyDescent="0.25">
      <c r="A47" s="1"/>
      <c r="B47" s="66" t="s">
        <v>175</v>
      </c>
      <c r="C47" s="67">
        <v>20</v>
      </c>
      <c r="D47" s="11">
        <v>401551.09</v>
      </c>
      <c r="E47" s="11">
        <f t="shared" ref="E47:E48" si="1">D47/C47</f>
        <v>20077.554500000002</v>
      </c>
      <c r="F47" s="11">
        <v>0</v>
      </c>
      <c r="G47" s="11">
        <v>0</v>
      </c>
      <c r="H47" s="22" t="s">
        <v>2</v>
      </c>
      <c r="I47" s="1"/>
    </row>
    <row r="48" spans="1:9" ht="39" x14ac:dyDescent="0.25">
      <c r="A48" s="1"/>
      <c r="B48" s="66" t="s">
        <v>168</v>
      </c>
      <c r="C48" s="67">
        <v>10</v>
      </c>
      <c r="D48" s="11">
        <v>7588.72</v>
      </c>
      <c r="E48" s="11">
        <f t="shared" si="1"/>
        <v>758.87200000000007</v>
      </c>
      <c r="F48" s="11">
        <v>0</v>
      </c>
      <c r="G48" s="11">
        <v>0</v>
      </c>
      <c r="H48" s="22" t="s">
        <v>2</v>
      </c>
      <c r="I48" s="1"/>
    </row>
    <row r="49" spans="1:9" x14ac:dyDescent="0.25">
      <c r="A49" s="1"/>
      <c r="B49" s="92" t="s">
        <v>126</v>
      </c>
      <c r="C49" s="93"/>
      <c r="D49" s="94"/>
      <c r="E49" s="20">
        <f>SUM(E10:E48)</f>
        <v>1618660.9125999997</v>
      </c>
      <c r="F49" s="20">
        <f>SUM(F10:F48)</f>
        <v>0</v>
      </c>
      <c r="G49" s="20">
        <f>SUM(G10:G48)</f>
        <v>0</v>
      </c>
      <c r="H49" s="21" t="s">
        <v>2</v>
      </c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</sheetData>
  <sheetProtection password="DFE9" sheet="1" objects="1" scenarios="1"/>
  <mergeCells count="3">
    <mergeCell ref="B3:H4"/>
    <mergeCell ref="B8:H8"/>
    <mergeCell ref="B49:D4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116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Anlægsprojekter'!F49</f>
        <v>0</v>
      </c>
      <c r="E10" s="22" t="s">
        <v>2</v>
      </c>
      <c r="F10" s="11">
        <f>SUM('Fane 8. Anlægsprojekter'!E49,'Fane 8. Anlægsprojekter'!G49)</f>
        <v>1618660.9125999997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1618660.9125999997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1646016.2820229395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140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142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147871632.93189806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1646016.2820229395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2615571.2514744042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-896364.77975719853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-1878841.7150439096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-14562.355427545404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149343451.61516678</v>
      </c>
      <c r="D20" s="18" t="s">
        <v>2</v>
      </c>
      <c r="E20" s="17">
        <f>C20</f>
        <v>149343451.61516678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5412445.4461643985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149</v>
      </c>
      <c r="C28" s="11">
        <v>100231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80</v>
      </c>
      <c r="C29" s="17">
        <f>SUM(C26:C28)</f>
        <v>5512676.4461643985</v>
      </c>
      <c r="D29" s="18" t="s">
        <v>2</v>
      </c>
      <c r="E29" s="17">
        <f>C29</f>
        <v>5512676.4461643985</v>
      </c>
      <c r="F29" s="18" t="s">
        <v>2</v>
      </c>
      <c r="G29" s="1"/>
    </row>
    <row r="30" spans="1:7" ht="1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-103647</v>
      </c>
      <c r="D32" s="8" t="s">
        <v>2</v>
      </c>
      <c r="E32" s="32"/>
      <c r="F32" s="13"/>
      <c r="G32" s="1"/>
    </row>
    <row r="33" spans="1:7" ht="28.5" customHeight="1" x14ac:dyDescent="0.25">
      <c r="A33" s="1"/>
      <c r="B33" s="46" t="s">
        <v>52</v>
      </c>
      <c r="C33" s="7">
        <v>25351.788518581012</v>
      </c>
      <c r="D33" s="8" t="s">
        <v>2</v>
      </c>
      <c r="E33" s="32"/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-78295.211481418984</v>
      </c>
      <c r="D34" s="18" t="s">
        <v>2</v>
      </c>
      <c r="E34" s="17">
        <f>C34</f>
        <v>-78295.211481418984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0</v>
      </c>
      <c r="D36" s="18" t="s">
        <v>2</v>
      </c>
      <c r="E36" s="17">
        <f>C36</f>
        <v>0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154777832.84984976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149343451.61516678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1659271.6017615816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2612514.8403043621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-893810.14013489056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-1877883.9754796661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-14679.625638932765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149169592.71421766</v>
      </c>
      <c r="D18" s="18" t="s">
        <v>2</v>
      </c>
      <c r="E18" s="17">
        <f>C18</f>
        <v>149169592.71421766</v>
      </c>
      <c r="F18" s="18" t="s">
        <v>2</v>
      </c>
      <c r="G18" s="1"/>
    </row>
    <row r="19" spans="1:7" ht="15" customHeight="1" x14ac:dyDescent="0.25">
      <c r="A19" s="1"/>
      <c r="B19" s="92" t="s">
        <v>74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2" t="s">
        <v>22</v>
      </c>
      <c r="C23" s="93"/>
      <c r="D23" s="93"/>
      <c r="E23" s="93"/>
      <c r="F23" s="94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5503915.7742045764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100231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5604146.7742045764</v>
      </c>
      <c r="D27" s="18" t="s">
        <v>2</v>
      </c>
      <c r="E27" s="17">
        <f>C27</f>
        <v>5604146.7742045764</v>
      </c>
      <c r="F27" s="18" t="s">
        <v>2</v>
      </c>
      <c r="G27" s="1"/>
    </row>
    <row r="28" spans="1:7" x14ac:dyDescent="0.25">
      <c r="A28" s="1"/>
      <c r="B28" s="92" t="s">
        <v>15</v>
      </c>
      <c r="C28" s="93"/>
      <c r="D28" s="93"/>
      <c r="E28" s="93"/>
      <c r="F28" s="94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0</v>
      </c>
      <c r="D29" s="18" t="s">
        <v>2</v>
      </c>
      <c r="E29" s="17">
        <f>C29</f>
        <v>0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154773739.48842224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149169592.71421766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1672633.6661924194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2609464.2922990937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-891262.78123550606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-1876926.7241231655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-14797.840223814319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148996069.66093424</v>
      </c>
      <c r="D18" s="18" t="s">
        <v>2</v>
      </c>
      <c r="E18" s="17">
        <f>C18</f>
        <v>148996069.66093424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5596931.950788633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100231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5697162.950788633</v>
      </c>
      <c r="D27" s="18" t="s">
        <v>2</v>
      </c>
      <c r="E27" s="17">
        <f>C27</f>
        <v>5697162.950788633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154693232.61172289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148996069.66093424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2518033.5772697884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-888198.61979361833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-936460.19987082039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149689444.41853958</v>
      </c>
      <c r="D13" s="18" t="s">
        <v>2</v>
      </c>
      <c r="E13" s="17">
        <f>C13</f>
        <v>149689444.41853958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5691520.10075696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149</v>
      </c>
      <c r="C21" s="11">
        <v>100231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5791751.10075696</v>
      </c>
      <c r="D22" s="18" t="s">
        <v>2</v>
      </c>
      <c r="E22" s="17">
        <f>C22</f>
        <v>5791751.10075696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155481195.51929656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91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154074682.252424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6203049.3205259582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147871632.93189806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100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ht="14.25" customHeight="1" x14ac:dyDescent="0.25">
      <c r="A10" s="1"/>
      <c r="B10" s="63" t="s">
        <v>143</v>
      </c>
      <c r="C10" s="64"/>
      <c r="D10" s="65"/>
      <c r="E10" s="11">
        <v>3575707</v>
      </c>
      <c r="F10" s="22" t="s">
        <v>2</v>
      </c>
      <c r="G10" s="1"/>
      <c r="H10" s="1"/>
    </row>
    <row r="11" spans="1:8" ht="14.25" customHeight="1" x14ac:dyDescent="0.25">
      <c r="A11" s="1"/>
      <c r="B11" s="63" t="s">
        <v>144</v>
      </c>
      <c r="C11" s="64"/>
      <c r="D11" s="65"/>
      <c r="E11" s="11">
        <v>79287</v>
      </c>
      <c r="F11" s="22" t="s">
        <v>2</v>
      </c>
      <c r="G11" s="1"/>
      <c r="H11" s="1"/>
    </row>
    <row r="12" spans="1:8" ht="27" customHeight="1" x14ac:dyDescent="0.25">
      <c r="A12" s="1"/>
      <c r="B12" s="96" t="s">
        <v>145</v>
      </c>
      <c r="C12" s="97"/>
      <c r="D12" s="98"/>
      <c r="E12" s="11">
        <v>663157</v>
      </c>
      <c r="F12" s="22" t="s">
        <v>2</v>
      </c>
      <c r="G12" s="1"/>
      <c r="H12" s="1"/>
    </row>
    <row r="13" spans="1:8" ht="14.25" customHeight="1" x14ac:dyDescent="0.25">
      <c r="A13" s="1"/>
      <c r="B13" s="63" t="s">
        <v>146</v>
      </c>
      <c r="C13" s="64"/>
      <c r="D13" s="65"/>
      <c r="E13" s="11">
        <v>703789</v>
      </c>
      <c r="F13" s="22" t="s">
        <v>2</v>
      </c>
      <c r="G13" s="1"/>
      <c r="H13" s="1"/>
    </row>
    <row r="14" spans="1:8" ht="14.25" customHeight="1" x14ac:dyDescent="0.25">
      <c r="A14" s="1"/>
      <c r="B14" s="63" t="s">
        <v>147</v>
      </c>
      <c r="C14" s="64"/>
      <c r="D14" s="65"/>
      <c r="E14" s="11">
        <v>13877</v>
      </c>
      <c r="F14" s="22" t="s">
        <v>2</v>
      </c>
      <c r="G14" s="1"/>
      <c r="H14" s="1"/>
    </row>
    <row r="15" spans="1:8" x14ac:dyDescent="0.25">
      <c r="A15" s="1"/>
      <c r="B15" s="63" t="s">
        <v>148</v>
      </c>
      <c r="C15" s="64"/>
      <c r="D15" s="65"/>
      <c r="E15" s="11">
        <v>198223</v>
      </c>
      <c r="F15" s="22" t="s">
        <v>2</v>
      </c>
      <c r="G15" s="1"/>
      <c r="H15" s="1"/>
    </row>
    <row r="16" spans="1:8" x14ac:dyDescent="0.25">
      <c r="A16" s="1"/>
      <c r="B16" s="92" t="s">
        <v>123</v>
      </c>
      <c r="C16" s="93"/>
      <c r="D16" s="94"/>
      <c r="E16" s="20">
        <f>SUM(E10:E15)</f>
        <v>5234040</v>
      </c>
      <c r="F16" s="21" t="s">
        <v>2</v>
      </c>
      <c r="G16" s="1"/>
      <c r="H16" s="1"/>
    </row>
    <row r="17" spans="1:8" x14ac:dyDescent="0.25">
      <c r="A17" s="1"/>
      <c r="B17" s="92" t="s">
        <v>124</v>
      </c>
      <c r="C17" s="93"/>
      <c r="D17" s="94"/>
      <c r="E17" s="20">
        <f>E16*(1+Prisudvikling2019)^2</f>
        <v>5412445.4461643985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898926.72091179702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44946336.045589849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1879799.9430648868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106203386.61383541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134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135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127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-23471555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-23471555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2018-09-10T08:10:52Z</dcterms:modified>
</cp:coreProperties>
</file>