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5" i="11"/>
  <c r="F1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4" i="11"/>
  <c r="E24" i="15" l="1"/>
  <c r="D13" i="20"/>
  <c r="C10" i="2" s="1"/>
  <c r="C16" i="2" s="1"/>
  <c r="C12" i="15" l="1"/>
  <c r="C12" i="22" s="1"/>
  <c r="C11" i="23" s="1"/>
  <c r="E13" i="11"/>
  <c r="E15" i="11" l="1"/>
  <c r="F10" i="20" s="1"/>
  <c r="F12" i="20" s="1"/>
  <c r="F13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<sst xmlns="http://schemas.openxmlformats.org/spreadsheetml/2006/main" count="332" uniqueCount="147">
  <si>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</si>
  <si>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</si>
  <si>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</si>
  <si>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</si>
  <si>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</si>
  <si>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</si>
  <si>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</si>
  <si>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</si>
  <si>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</si>
  <si>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</si>
  <si>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</si>
  <si>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</si>
  <si>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</si>
  <si>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</si>
  <si>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</si>
  <si>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</si>
  <si>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</si>
  <si>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</si>
  <si>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</si>
  <si>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</si>
  <si>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</si>
  <si>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</si>
  <si>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</si>
  <si>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</si>
  <si>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</si>
  <si>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</si>
  <si>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</si>
  <si>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</si>
  <si>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</si>
  <si>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</si>
  <si>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</si>
  <si>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</si>
  <si>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</si>
  <si>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</si>
  <si>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</si>
  <si>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</si>
  <si>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</si>
  <si>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</si>
  <si>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</si>
  <si>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</si>
  <si>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</si>
  <si>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</si>
  <si>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</si>
  <si>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</si>
  <si>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</si>
  <si>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</si>
  <si>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</si>
  <si>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</si>
  <si>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</si>
  <si>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</si>
  <si>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</si>
  <si>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</si>
  <si>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</si>
  <si>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</si>
  <si>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</si>
  <si>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</si>
  <si>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</si>
  <si>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</si>
  <si>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</si>
  <si>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</si>
  <si>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</si>
  <si>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</si>
  <si>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</si>
  <si>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</si>
  <si>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</si>
  <si>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</si>
  <si>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</si>
  <si>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</si>
  <si>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</si>
  <si>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</si>
  <si>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</si>
  <si>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</si>
  <si>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</si>
  <si>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</si>
  <si>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</si>
  <si>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</si>
  <si>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</si>
  <si>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</si>
  <si>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</si>
  <si>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</si>
  <si>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</si>
  <si>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</si>
  <si>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</si>
  <si>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</si>
  <si>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</si>
  <si>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</si>
  <si>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</si>
  <si>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</si>
  <si>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</si>
  <si>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</si>
  <si>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</si>
  <si>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</si>
  <si>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</si>
  <si>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</si>
  <si>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</si>
  <si>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</si>
  <si>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</si>
  <si>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</si>
  <si>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</si>
  <si>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</si>
  <si>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</si>
  <si>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</si>
  <si>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</si>
  <si>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</si>
  <si>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</si>
  <si>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</si>
  <si>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</si>
  <si>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</si>
  <si>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</si>
  <si>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</si>
  <si>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</si>
  <si>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</si>
  <si>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</si>
  <si>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</si>
  <si>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</si>
  <si>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</si>
  <si>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</si>
  <si>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</si>
  <si>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</si>
  <si>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</si>
  <si>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</si>
  <si>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</si>
  <si>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</si>
  <si>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</si>
  <si>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</si>
  <si>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</si>
  <si>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</si>
  <si>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</si>
  <si>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</si>
  <si>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</si>
  <si>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</si>
  <si>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</si>
  <si>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</si>
  <si>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Udvidelse af forsyningsområdet</t>
  </si>
  <si>
    <t>Afgift til Forsyningsekretariatet</t>
  </si>
  <si>
    <t>Skatter og afgifter</t>
  </si>
  <si>
    <t>Selskabsskatter</t>
  </si>
  <si>
    <t>Erstatninger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</si>
  <si>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</si>
  <si>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</si>
  <si>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</si>
  <si>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</si>
  <si>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Strømpeforing ≤ Ø 200 mm</t>
  </si>
  <si>
    <t>Jordbassin Klasse B</t>
  </si>
  <si>
    <t>Ledningsnet ≤ Ø 200 mm</t>
  </si>
  <si>
    <t>Fjernaflæste målere</t>
  </si>
  <si>
    <t>Faskiner LAR løsning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</si>
</sst>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3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0" t="s">
        <v>123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4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5" t="s">
        <v>31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30</v>
      </c>
      <c r="D14" s="75" t="s">
        <v>95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96</v>
      </c>
      <c r="D16" s="75" t="s">
        <v>124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6</v>
      </c>
      <c r="D17" s="81" t="s">
        <v>98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7</v>
      </c>
      <c r="D18" s="81" t="s">
        <v>99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8</v>
      </c>
      <c r="D19" s="66" t="s">
        <v>103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9</v>
      </c>
      <c r="D20" s="69" t="s">
        <v>100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10</v>
      </c>
      <c r="D21" s="69" t="s">
        <v>122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11</v>
      </c>
      <c r="D22" s="69" t="s">
        <v>104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12</v>
      </c>
      <c r="D23" s="72" t="s">
        <v>28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26</v>
      </c>
      <c r="D24" s="63" t="s">
        <v>101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29</v>
      </c>
      <c r="D25" s="63" t="s">
        <v>54</v>
      </c>
      <c r="E25" s="64"/>
      <c r="F25" s="64"/>
      <c r="G25" s="6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116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105</v>
      </c>
      <c r="C9" s="91"/>
      <c r="D9" s="92"/>
      <c r="E9" s="11">
        <v>69654712.154358506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65208600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112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4446112.1543585062</v>
      </c>
      <c r="F12" s="25" t="s">
        <v>2</v>
      </c>
      <c r="G12" s="17">
        <f>E12</f>
        <v>4446112.1543585062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117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118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113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119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114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115</v>
      </c>
      <c r="C22" s="87"/>
      <c r="D22" s="87"/>
      <c r="E22" s="87"/>
      <c r="F22" s="88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127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99" t="s">
        <v>142</v>
      </c>
      <c r="C10" s="100">
        <v>50</v>
      </c>
      <c r="D10" s="11">
        <v>4101235</v>
      </c>
      <c r="E10" s="11">
        <f>D10/C10</f>
        <v>82024.7</v>
      </c>
      <c r="F10" s="11">
        <v>0</v>
      </c>
      <c r="G10" s="11">
        <v>82025</v>
      </c>
      <c r="H10" s="22" t="s">
        <v>2</v>
      </c>
      <c r="I10" s="1"/>
    </row>
    <row r="11" spans="1:9" x14ac:dyDescent="0.25">
      <c r="A11" s="1"/>
      <c r="B11" s="99" t="s">
        <v>143</v>
      </c>
      <c r="C11" s="100">
        <v>50</v>
      </c>
      <c r="D11" s="11">
        <v>3572198</v>
      </c>
      <c r="E11" s="11">
        <f t="shared" ref="E11:E12" si="0">D11/C11</f>
        <v>71443.960000000006</v>
      </c>
      <c r="F11" s="11">
        <v>0</v>
      </c>
      <c r="G11" s="11">
        <v>71444</v>
      </c>
      <c r="H11" s="22" t="s">
        <v>2</v>
      </c>
      <c r="I11" s="1"/>
    </row>
    <row r="12" spans="1:9" x14ac:dyDescent="0.25">
      <c r="A12" s="1"/>
      <c r="B12" s="99" t="s">
        <v>144</v>
      </c>
      <c r="C12" s="100">
        <v>75</v>
      </c>
      <c r="D12" s="11">
        <v>2710879</v>
      </c>
      <c r="E12" s="11">
        <f t="shared" si="0"/>
        <v>36145.053333333337</v>
      </c>
      <c r="F12" s="11">
        <v>0</v>
      </c>
      <c r="G12" s="11">
        <v>54218</v>
      </c>
      <c r="H12" s="22" t="s">
        <v>2</v>
      </c>
      <c r="I12" s="1"/>
    </row>
    <row r="13" spans="1:9" x14ac:dyDescent="0.25">
      <c r="A13" s="1"/>
      <c r="B13" s="99" t="s">
        <v>145</v>
      </c>
      <c r="C13" s="100">
        <v>8</v>
      </c>
      <c r="D13" s="11">
        <v>2298784</v>
      </c>
      <c r="E13" s="11">
        <f t="shared" ref="E13:E14" si="1">D13/C13</f>
        <v>287348</v>
      </c>
      <c r="F13" s="11">
        <v>319322</v>
      </c>
      <c r="G13" s="11">
        <v>45976</v>
      </c>
      <c r="H13" s="22" t="s">
        <v>2</v>
      </c>
      <c r="I13" s="1"/>
    </row>
    <row r="14" spans="1:9" x14ac:dyDescent="0.25">
      <c r="A14" s="1"/>
      <c r="B14" s="99" t="s">
        <v>146</v>
      </c>
      <c r="C14" s="100">
        <v>50</v>
      </c>
      <c r="D14" s="11">
        <v>3566545</v>
      </c>
      <c r="E14" s="11">
        <f t="shared" si="1"/>
        <v>71330.899999999994</v>
      </c>
      <c r="F14" s="11">
        <v>0</v>
      </c>
      <c r="G14" s="11">
        <v>71331</v>
      </c>
      <c r="H14" s="22" t="s">
        <v>2</v>
      </c>
      <c r="I14" s="1"/>
    </row>
    <row r="15" spans="1:9" x14ac:dyDescent="0.25">
      <c r="A15" s="1"/>
      <c r="B15" s="86" t="s">
        <v>131</v>
      </c>
      <c r="C15" s="87"/>
      <c r="D15" s="88"/>
      <c r="E15" s="20">
        <f>SUM(E10:E14)</f>
        <v>548292.6133333334</v>
      </c>
      <c r="F15" s="20">
        <f>SUM(F10:F14)</f>
        <v>319322</v>
      </c>
      <c r="G15" s="20">
        <f>SUM(G10:G14)</f>
        <v>324994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121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Anlægsprojekter'!F15</f>
        <v>319322</v>
      </c>
      <c r="E10" s="22" t="s">
        <v>2</v>
      </c>
      <c r="F10" s="11">
        <f>SUM('Fane 8. Anlægsprojekter'!E15,'Fane 8. Anlægsprojekter'!G15)</f>
        <v>873286.6133333334</v>
      </c>
      <c r="G10" s="22" t="s">
        <v>2</v>
      </c>
      <c r="H10" s="1"/>
    </row>
    <row r="11" spans="1:8" x14ac:dyDescent="0.25">
      <c r="A11" s="1"/>
      <c r="B11" s="101" t="s">
        <v>133</v>
      </c>
      <c r="C11" s="102"/>
      <c r="D11" s="60">
        <v>36505</v>
      </c>
      <c r="E11" s="22" t="s">
        <v>2</v>
      </c>
      <c r="F11" s="11">
        <v>120716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355827</v>
      </c>
      <c r="E12" s="21" t="s">
        <v>2</v>
      </c>
      <c r="F12" s="20">
        <f>SUM(F10:F11)</f>
        <v>994002.6133333334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361840.47629999998</v>
      </c>
      <c r="E13" s="21" t="s">
        <v>2</v>
      </c>
      <c r="F13" s="20">
        <f>F12*(1+Prisudvikling2019)</f>
        <v>1010801.2574986666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140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139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141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4.8284928087391097E-4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71445977.08735311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361840.47629999998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1010801.2574986666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1273502.244329877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-35775.327374890563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-270640.13793952734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-1071065.1992123711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72714640.400954857</v>
      </c>
      <c r="D18" s="18" t="s">
        <v>2</v>
      </c>
      <c r="E18" s="17">
        <f>C18</f>
        <v>72714640.400954857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138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7250871.7980194781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7250871.7980194781</v>
      </c>
      <c r="D26" s="18" t="s">
        <v>2</v>
      </c>
      <c r="E26" s="17">
        <f>C26</f>
        <v>7250871.7980194781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10222.8635149497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10222.8635149497</v>
      </c>
      <c r="D31" s="18" t="s">
        <v>2</v>
      </c>
      <c r="E31" s="17">
        <f>C31</f>
        <v>10222.8635149497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79975735.062489286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72714640.400954857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1228877.422776137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-35703.574406475724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-269709.67714529118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-525877.13254709926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73112227.439632133</v>
      </c>
      <c r="D14" s="18" t="s">
        <v>2</v>
      </c>
      <c r="E14" s="17">
        <f>C14</f>
        <v>73112227.439632133</v>
      </c>
      <c r="F14" s="18" t="s">
        <v>2</v>
      </c>
      <c r="G14" s="1"/>
    </row>
    <row r="15" spans="1:7" ht="15" customHeight="1" x14ac:dyDescent="0.25">
      <c r="A15" s="1"/>
      <c r="B15" s="86" t="s">
        <v>74</v>
      </c>
      <c r="C15" s="87"/>
      <c r="D15" s="87"/>
      <c r="E15" s="87"/>
      <c r="F15" s="88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7373411.5314060068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7373411.5314060068</v>
      </c>
      <c r="D22" s="18" t="s">
        <v>2</v>
      </c>
      <c r="E22" s="17">
        <f>C22</f>
        <v>7373411.5314060068</v>
      </c>
      <c r="F22" s="18" t="s">
        <v>2</v>
      </c>
      <c r="G22" s="1"/>
    </row>
    <row r="23" spans="1:7" x14ac:dyDescent="0.25">
      <c r="A23" s="1"/>
      <c r="B23" s="86" t="s">
        <v>15</v>
      </c>
      <c r="C23" s="87"/>
      <c r="D23" s="87"/>
      <c r="E23" s="87"/>
      <c r="F23" s="88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6" t="s">
        <v>116</v>
      </c>
      <c r="C25" s="87"/>
      <c r="D25" s="87"/>
      <c r="E25" s="87"/>
      <c r="F25" s="88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80485638.971038133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73112227.439632133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1235596.6437297829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-35898.793393191336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-268782.41527526564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-530112.00531918695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73513030.86937426</v>
      </c>
      <c r="D14" s="18" t="s">
        <v>2</v>
      </c>
      <c r="E14" s="17">
        <f>C14</f>
        <v>73513030.86937426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7498022.186286767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7498022.186286767</v>
      </c>
      <c r="D22" s="18" t="s">
        <v>2</v>
      </c>
      <c r="E22" s="17">
        <f>C22</f>
        <v>7498022.186286767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81011053.055661023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73513030.86937426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1242370.221692425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-36095.591658262332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-267858.34133154928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-534380.98139466217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73917066.176682204</v>
      </c>
      <c r="D13" s="18" t="s">
        <v>2</v>
      </c>
      <c r="E13" s="17">
        <f>C13</f>
        <v>73917066.176682204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7624738.7612350127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7624738.7612350127</v>
      </c>
      <c r="D21" s="18" t="s">
        <v>2</v>
      </c>
      <c r="E21" s="17">
        <f>C21</f>
        <v>7624738.7612350127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81541804.937917218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93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74653133.199594811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3207156.112241698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71445977.08735311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102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134</v>
      </c>
      <c r="C10" s="97"/>
      <c r="D10" s="98"/>
      <c r="E10" s="11">
        <v>53019</v>
      </c>
      <c r="F10" s="22" t="s">
        <v>2</v>
      </c>
      <c r="G10" s="1"/>
      <c r="H10" s="1"/>
    </row>
    <row r="11" spans="1:8" x14ac:dyDescent="0.25">
      <c r="A11" s="1"/>
      <c r="B11" s="96" t="s">
        <v>135</v>
      </c>
      <c r="C11" s="97"/>
      <c r="D11" s="98"/>
      <c r="E11" s="11">
        <v>78631</v>
      </c>
      <c r="F11" s="22" t="s">
        <v>2</v>
      </c>
      <c r="G11" s="1"/>
      <c r="H11" s="1"/>
    </row>
    <row r="12" spans="1:8" x14ac:dyDescent="0.25">
      <c r="A12" s="1"/>
      <c r="B12" s="96" t="s">
        <v>136</v>
      </c>
      <c r="C12" s="97"/>
      <c r="D12" s="98"/>
      <c r="E12" s="11">
        <v>6086190</v>
      </c>
      <c r="F12" s="22" t="s">
        <v>2</v>
      </c>
      <c r="G12" s="1"/>
      <c r="H12" s="1"/>
    </row>
    <row r="13" spans="1:8" x14ac:dyDescent="0.25">
      <c r="A13" s="1"/>
      <c r="B13" s="96" t="s">
        <v>137</v>
      </c>
      <c r="C13" s="97"/>
      <c r="D13" s="98"/>
      <c r="E13" s="11">
        <v>794028</v>
      </c>
      <c r="F13" s="22" t="s">
        <v>2</v>
      </c>
      <c r="G13" s="1"/>
      <c r="H13" s="1"/>
    </row>
    <row r="14" spans="1:8" x14ac:dyDescent="0.25">
      <c r="A14" s="1"/>
      <c r="B14" s="86" t="s">
        <v>128</v>
      </c>
      <c r="C14" s="87"/>
      <c r="D14" s="88"/>
      <c r="E14" s="20">
        <f>SUM(E10:E13)</f>
        <v>7011868</v>
      </c>
      <c r="F14" s="21" t="s">
        <v>2</v>
      </c>
      <c r="G14" s="1"/>
      <c r="H14" s="1"/>
    </row>
    <row r="15" spans="1:8" x14ac:dyDescent="0.25">
      <c r="A15" s="1"/>
      <c r="B15" s="86" t="s">
        <v>129</v>
      </c>
      <c r="C15" s="87"/>
      <c r="D15" s="88"/>
      <c r="E15" s="20">
        <f>E14*(1+Prisudvikling2019)^2</f>
        <v>7250871.7980194781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264033.52186986705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13201676.093493352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1062664.3032918456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60037531.259426303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87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88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132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-3298193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-3298193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2018-09-06T09:43:06Z</dcterms:modified>
</cp:coreProperties>
</file>