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4" i="11"/>
  <c r="F14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3" i="11"/>
  <c r="E24" i="15" l="1"/>
  <c r="D12" i="20"/>
  <c r="C10" i="2" s="1"/>
  <c r="C16" i="2" s="1"/>
  <c r="C12" i="15" l="1"/>
  <c r="C12" i="22" s="1"/>
  <c r="C11" i="23" s="1"/>
  <c r="E12" i="11"/>
  <c r="E14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<sst xmlns="http://schemas.openxmlformats.org/spreadsheetml/2006/main" count="325" uniqueCount="144">
  <si>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</si>
  <si>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</si>
  <si>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</si>
  <si>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</si>
  <si>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</si>
  <si>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</si>
  <si>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</si>
  <si>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</si>
  <si>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</si>
  <si>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</si>
  <si>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</si>
  <si>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</si>
  <si>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</si>
  <si>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</si>
  <si>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</si>
  <si>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</si>
  <si>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</si>
  <si>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</si>
  <si>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</si>
  <si>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</si>
  <si>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</si>
  <si>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</si>
  <si>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</si>
  <si>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</si>
  <si>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</si>
  <si>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</si>
  <si>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</si>
  <si>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</si>
  <si>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</si>
  <si>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</si>
  <si>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</si>
  <si>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</si>
  <si>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</si>
  <si>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</si>
  <si>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</si>
  <si>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</si>
  <si>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</si>
  <si>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</si>
  <si>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</si>
  <si>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</si>
  <si>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</si>
  <si>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</si>
  <si>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</si>
  <si>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</si>
  <si>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</si>
  <si>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</si>
  <si>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</si>
  <si>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</si>
  <si>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</si>
  <si>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</si>
  <si>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</si>
  <si>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</si>
  <si>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</si>
  <si>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</si>
  <si>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</si>
  <si>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</si>
  <si>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</si>
  <si>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</si>
  <si>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</si>
  <si>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</si>
  <si>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</si>
  <si>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</si>
  <si>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</si>
  <si>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</si>
  <si>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</si>
  <si>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</si>
  <si>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</si>
  <si>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</si>
  <si>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</si>
  <si>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</si>
  <si>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</si>
  <si>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</si>
  <si>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</si>
  <si>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</si>
  <si>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</si>
  <si>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</si>
  <si>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</si>
  <si>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</si>
  <si>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</si>
  <si>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</si>
  <si>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</si>
  <si>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</si>
  <si>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</si>
  <si>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</si>
  <si>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</si>
  <si>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</si>
  <si>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</si>
  <si>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</si>
  <si>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</si>
  <si>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</si>
  <si>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</si>
  <si>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</si>
  <si>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</si>
  <si>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</si>
  <si>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</si>
  <si>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</si>
  <si>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</si>
  <si>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</si>
  <si>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</si>
  <si>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</si>
  <si>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</si>
  <si>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</si>
  <si>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</si>
  <si>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</si>
  <si>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</si>
  <si>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</si>
  <si>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</si>
  <si>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</si>
  <si>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</si>
  <si>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</si>
  <si>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</si>
  <si>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</si>
  <si>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</si>
  <si>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</si>
  <si>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</si>
  <si>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</si>
  <si>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</si>
  <si>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</si>
  <si>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</si>
  <si>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</si>
  <si>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</si>
  <si>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</si>
  <si>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</si>
  <si>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</si>
  <si>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</si>
  <si>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</si>
  <si>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</si>
  <si>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</si>
  <si>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</si>
  <si>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</si>
  <si>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</si>
  <si>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</si>
  <si>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</si>
  <si>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</si>
  <si>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</si>
  <si>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</si>
  <si>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</si>
  <si>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</si>
  <si>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</si>
  <si>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</si>
  <si>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Beluftningstanke, SRO</t>
  </si>
  <si>
    <t>Stik</t>
  </si>
  <si>
    <t>Ledningsnet ≤ Ø 200 mm</t>
  </si>
  <si>
    <t>Tryksatte minipumpestationer (husstandssystemer)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</si>
</sst>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3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71" t="s">
        <v>123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4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3" t="s">
        <v>31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30</v>
      </c>
      <c r="D14" s="63" t="s">
        <v>95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96</v>
      </c>
      <c r="D16" s="63" t="s">
        <v>124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6</v>
      </c>
      <c r="D17" s="72" t="s">
        <v>98</v>
      </c>
      <c r="E17" s="73"/>
      <c r="F17" s="73"/>
      <c r="G17" s="74"/>
      <c r="H17" s="1"/>
      <c r="I17" s="1"/>
    </row>
    <row r="18" spans="1:9" x14ac:dyDescent="0.25">
      <c r="A18" s="1"/>
      <c r="B18" s="1"/>
      <c r="C18" s="6" t="s">
        <v>7</v>
      </c>
      <c r="D18" s="72" t="s">
        <v>99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8</v>
      </c>
      <c r="D19" s="78" t="s">
        <v>103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9</v>
      </c>
      <c r="D20" s="67" t="s">
        <v>100</v>
      </c>
      <c r="E20" s="68"/>
      <c r="F20" s="68"/>
      <c r="G20" s="69"/>
      <c r="H20" s="1"/>
      <c r="I20" s="1"/>
    </row>
    <row r="21" spans="1:9" x14ac:dyDescent="0.25">
      <c r="A21" s="1"/>
      <c r="B21" s="1"/>
      <c r="C21" s="6" t="s">
        <v>10</v>
      </c>
      <c r="D21" s="67" t="s">
        <v>122</v>
      </c>
      <c r="E21" s="68"/>
      <c r="F21" s="68"/>
      <c r="G21" s="69"/>
      <c r="H21" s="1"/>
      <c r="I21" s="1"/>
    </row>
    <row r="22" spans="1:9" x14ac:dyDescent="0.25">
      <c r="A22" s="1"/>
      <c r="B22" s="1"/>
      <c r="C22" s="6" t="s">
        <v>11</v>
      </c>
      <c r="D22" s="67" t="s">
        <v>104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12</v>
      </c>
      <c r="D23" s="81" t="s">
        <v>28</v>
      </c>
      <c r="E23" s="82"/>
      <c r="F23" s="82"/>
      <c r="G23" s="83"/>
      <c r="H23" s="1"/>
      <c r="I23" s="1"/>
    </row>
    <row r="24" spans="1:9" x14ac:dyDescent="0.25">
      <c r="A24" s="1"/>
      <c r="B24" s="1"/>
      <c r="C24" s="6" t="s">
        <v>26</v>
      </c>
      <c r="D24" s="75" t="s">
        <v>101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5" t="s">
        <v>54</v>
      </c>
      <c r="E25" s="76"/>
      <c r="F25" s="76"/>
      <c r="G25" s="77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126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116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0" t="s">
        <v>105</v>
      </c>
      <c r="C9" s="91"/>
      <c r="D9" s="92"/>
      <c r="E9" s="11">
        <v>157198971.37760916</v>
      </c>
      <c r="F9" s="22" t="s">
        <v>2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144042823</v>
      </c>
      <c r="F10" s="22" t="s">
        <v>2</v>
      </c>
      <c r="G10" s="14"/>
      <c r="H10" s="28"/>
      <c r="I10" s="1"/>
    </row>
    <row r="11" spans="1:9" x14ac:dyDescent="0.25">
      <c r="A11" s="1"/>
      <c r="B11" s="90" t="s">
        <v>112</v>
      </c>
      <c r="C11" s="91"/>
      <c r="D11" s="92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13156148.377609164</v>
      </c>
      <c r="F12" s="25" t="s">
        <v>2</v>
      </c>
      <c r="G12" s="17">
        <f>E12</f>
        <v>13156148.377609164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6" t="s">
        <v>117</v>
      </c>
      <c r="C17" s="87"/>
      <c r="D17" s="87"/>
      <c r="E17" s="87"/>
      <c r="F17" s="87"/>
      <c r="G17" s="87"/>
      <c r="H17" s="88"/>
      <c r="I17" s="1"/>
    </row>
    <row r="18" spans="1:9" x14ac:dyDescent="0.25">
      <c r="A18" s="1"/>
      <c r="B18" s="93" t="s">
        <v>118</v>
      </c>
      <c r="C18" s="94"/>
      <c r="D18" s="95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3" t="s">
        <v>113</v>
      </c>
      <c r="C19" s="94"/>
      <c r="D19" s="95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3" t="s">
        <v>119</v>
      </c>
      <c r="C20" s="94"/>
      <c r="D20" s="95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6" t="s">
        <v>114</v>
      </c>
      <c r="C21" s="87"/>
      <c r="D21" s="87"/>
      <c r="E21" s="87"/>
      <c r="F21" s="88"/>
      <c r="G21" s="20">
        <f>E20</f>
        <v>0</v>
      </c>
      <c r="H21" s="21" t="s">
        <v>2</v>
      </c>
      <c r="I21" s="1"/>
    </row>
    <row r="22" spans="1:9" x14ac:dyDescent="0.25">
      <c r="A22" s="1"/>
      <c r="B22" s="86" t="s">
        <v>115</v>
      </c>
      <c r="C22" s="87"/>
      <c r="D22" s="87"/>
      <c r="E22" s="87"/>
      <c r="F22" s="88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127</v>
      </c>
      <c r="C8" s="87"/>
      <c r="D8" s="87"/>
      <c r="E8" s="87"/>
      <c r="F8" s="87"/>
      <c r="G8" s="87"/>
      <c r="H8" s="88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99" t="s">
        <v>140</v>
      </c>
      <c r="C10" s="100">
        <v>10</v>
      </c>
      <c r="D10" s="11">
        <v>48657</v>
      </c>
      <c r="E10" s="11">
        <f>D10/C10</f>
        <v>4865.7</v>
      </c>
      <c r="F10" s="11">
        <v>0</v>
      </c>
      <c r="G10" s="11">
        <v>550</v>
      </c>
      <c r="H10" s="22" t="s">
        <v>2</v>
      </c>
      <c r="I10" s="1"/>
    </row>
    <row r="11" spans="1:9" x14ac:dyDescent="0.25">
      <c r="A11" s="1"/>
      <c r="B11" s="99" t="s">
        <v>141</v>
      </c>
      <c r="C11" s="100">
        <v>75</v>
      </c>
      <c r="D11" s="11">
        <v>6088006</v>
      </c>
      <c r="E11" s="11">
        <f>D11/C11</f>
        <v>81173.41333333333</v>
      </c>
      <c r="F11" s="11">
        <v>0</v>
      </c>
      <c r="G11" s="11">
        <v>68794</v>
      </c>
      <c r="H11" s="22" t="s">
        <v>2</v>
      </c>
      <c r="I11" s="1"/>
    </row>
    <row r="12" spans="1:9" x14ac:dyDescent="0.25">
      <c r="A12" s="1"/>
      <c r="B12" s="99" t="s">
        <v>142</v>
      </c>
      <c r="C12" s="100">
        <v>75</v>
      </c>
      <c r="D12" s="11">
        <v>11763025</v>
      </c>
      <c r="E12" s="11">
        <f t="shared" ref="E12:E13" si="0">D12/C12</f>
        <v>156840.33333333334</v>
      </c>
      <c r="F12" s="11">
        <v>0</v>
      </c>
      <c r="G12" s="11">
        <v>132922</v>
      </c>
      <c r="H12" s="22" t="s">
        <v>2</v>
      </c>
      <c r="I12" s="1"/>
    </row>
    <row r="13" spans="1:9" ht="26.25" x14ac:dyDescent="0.25">
      <c r="A13" s="1"/>
      <c r="B13" s="99" t="s">
        <v>143</v>
      </c>
      <c r="C13" s="100">
        <v>30</v>
      </c>
      <c r="D13" s="11">
        <v>7547704</v>
      </c>
      <c r="E13" s="11">
        <f t="shared" si="0"/>
        <v>251590.13333333333</v>
      </c>
      <c r="F13" s="11">
        <v>0</v>
      </c>
      <c r="G13" s="11">
        <v>85289</v>
      </c>
      <c r="H13" s="22" t="s">
        <v>2</v>
      </c>
      <c r="I13" s="1"/>
    </row>
    <row r="14" spans="1:9" x14ac:dyDescent="0.25">
      <c r="A14" s="1"/>
      <c r="B14" s="86" t="s">
        <v>131</v>
      </c>
      <c r="C14" s="87"/>
      <c r="D14" s="88"/>
      <c r="E14" s="20">
        <f>SUM(E10:E13)</f>
        <v>494469.57999999996</v>
      </c>
      <c r="F14" s="20">
        <f>SUM(F10:F13)</f>
        <v>0</v>
      </c>
      <c r="G14" s="20">
        <f>SUM(G10:G13)</f>
        <v>287555</v>
      </c>
      <c r="H14" s="21" t="s">
        <v>2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8:H8"/>
    <mergeCell ref="B14:D14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121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Anlægsprojekter'!F14</f>
        <v>0</v>
      </c>
      <c r="E10" s="22" t="s">
        <v>2</v>
      </c>
      <c r="F10" s="11">
        <f>SUM('Fane 8. Anlægsprojekter'!E14,'Fane 8. Anlægsprojekter'!G14)</f>
        <v>782024.58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782024.58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795240.79540199984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138</v>
      </c>
      <c r="C3" s="89"/>
      <c r="D3" s="89"/>
      <c r="E3" s="89"/>
      <c r="F3" s="89"/>
      <c r="G3" s="89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137</v>
      </c>
      <c r="C10" s="10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139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4" t="s">
        <v>41</v>
      </c>
      <c r="C3" s="84"/>
      <c r="D3" s="84"/>
      <c r="E3" s="84"/>
      <c r="F3" s="84"/>
      <c r="G3" s="1"/>
      <c r="I3" s="36"/>
    </row>
    <row r="4" spans="1:9" ht="15" customHeight="1" x14ac:dyDescent="0.25">
      <c r="A4" s="1"/>
      <c r="B4" s="84"/>
      <c r="C4" s="84"/>
      <c r="D4" s="84"/>
      <c r="E4" s="84"/>
      <c r="F4" s="84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136910596.29204074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795240.79540199984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2409375.0045530065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-2802304.241839915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-1102918.5814534698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-1566296.8347186754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134643692.43398368</v>
      </c>
      <c r="D18" s="18" t="s">
        <v>2</v>
      </c>
      <c r="E18" s="17">
        <f>C18</f>
        <v>134643692.43398368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136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2342776.7900779396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2342776.7900779396</v>
      </c>
      <c r="D26" s="18" t="s">
        <v>2</v>
      </c>
      <c r="E26" s="17">
        <f>C26</f>
        <v>2342776.7900779396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27987.572248844026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27987.572248844026</v>
      </c>
      <c r="D31" s="18" t="s">
        <v>2</v>
      </c>
      <c r="E31" s="17">
        <f>C31</f>
        <v>27987.572248844026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137014456.79631045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25</v>
      </c>
      <c r="C8" s="87"/>
      <c r="D8" s="87"/>
      <c r="E8" s="87"/>
      <c r="F8" s="88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134643692.43398368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2275478.402134324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-2738383.4167223605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-1099126.7473704326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-769028.52297429135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132312632.14905092</v>
      </c>
      <c r="D14" s="18" t="s">
        <v>2</v>
      </c>
      <c r="E14" s="17">
        <f>C14</f>
        <v>132312632.14905092</v>
      </c>
      <c r="F14" s="18" t="s">
        <v>2</v>
      </c>
      <c r="G14" s="1"/>
    </row>
    <row r="15" spans="1:7" ht="15" customHeight="1" x14ac:dyDescent="0.25">
      <c r="A15" s="1"/>
      <c r="B15" s="86" t="s">
        <v>74</v>
      </c>
      <c r="C15" s="87"/>
      <c r="D15" s="87"/>
      <c r="E15" s="87"/>
      <c r="F15" s="88"/>
      <c r="G15" s="1"/>
    </row>
    <row r="16" spans="1:7" ht="15" customHeight="1" x14ac:dyDescent="0.25">
      <c r="A16" s="1"/>
      <c r="B16" s="46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6" t="s">
        <v>22</v>
      </c>
      <c r="C19" s="87"/>
      <c r="D19" s="87"/>
      <c r="E19" s="87"/>
      <c r="F19" s="88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2382369.7178302566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2382369.7178302566</v>
      </c>
      <c r="D22" s="18" t="s">
        <v>2</v>
      </c>
      <c r="E22" s="17">
        <f>C22</f>
        <v>2382369.7178302566</v>
      </c>
      <c r="F22" s="18" t="s">
        <v>2</v>
      </c>
      <c r="G22" s="1"/>
    </row>
    <row r="23" spans="1:7" x14ac:dyDescent="0.25">
      <c r="A23" s="1"/>
      <c r="B23" s="86" t="s">
        <v>15</v>
      </c>
      <c r="C23" s="87"/>
      <c r="D23" s="87"/>
      <c r="E23" s="87"/>
      <c r="F23" s="88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6" t="s">
        <v>116</v>
      </c>
      <c r="C25" s="87"/>
      <c r="D25" s="87"/>
      <c r="E25" s="87"/>
      <c r="F25" s="88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134695001.86688119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132312632.14905092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2236083.4833189603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-2690974.3126473976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-1095347.949612973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-775221.48659894755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129987171.88351054</v>
      </c>
      <c r="D14" s="18" t="s">
        <v>2</v>
      </c>
      <c r="E14" s="17">
        <f>C14</f>
        <v>129987171.88351054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2422631.7660615877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2422631.7660615877</v>
      </c>
      <c r="D22" s="18" t="s">
        <v>2</v>
      </c>
      <c r="E22" s="17">
        <f>C22</f>
        <v>2422631.7660615877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132409803.64957213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129987171.88351054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2196783.2048313278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-2643679.1017668378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-1091582.1433622036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-781464.32197388413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127667229.52123894</v>
      </c>
      <c r="D13" s="18" t="s">
        <v>2</v>
      </c>
      <c r="E13" s="17">
        <f>C13</f>
        <v>127667229.52123894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136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2463574.242908028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2463574.242908028</v>
      </c>
      <c r="D21" s="18" t="s">
        <v>2</v>
      </c>
      <c r="E21" s="17">
        <f>C21</f>
        <v>2463574.242908028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130130803.76414697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93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138989332.03702357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2078735.7449828312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136910596.29204074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102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6" t="s">
        <v>133</v>
      </c>
      <c r="C10" s="97"/>
      <c r="D10" s="98"/>
      <c r="E10" s="11">
        <v>1669419</v>
      </c>
      <c r="F10" s="22" t="s">
        <v>2</v>
      </c>
      <c r="G10" s="1"/>
      <c r="H10" s="1"/>
    </row>
    <row r="11" spans="1:8" x14ac:dyDescent="0.25">
      <c r="A11" s="1"/>
      <c r="B11" s="96" t="s">
        <v>134</v>
      </c>
      <c r="C11" s="97"/>
      <c r="D11" s="98"/>
      <c r="E11" s="11">
        <v>66302</v>
      </c>
      <c r="F11" s="22" t="s">
        <v>2</v>
      </c>
      <c r="G11" s="1"/>
      <c r="H11" s="1"/>
    </row>
    <row r="12" spans="1:8" x14ac:dyDescent="0.25">
      <c r="A12" s="1"/>
      <c r="B12" s="96" t="s">
        <v>135</v>
      </c>
      <c r="C12" s="97"/>
      <c r="D12" s="98"/>
      <c r="E12" s="11">
        <v>529833</v>
      </c>
      <c r="F12" s="22" t="s">
        <v>2</v>
      </c>
      <c r="G12" s="1"/>
      <c r="H12" s="1"/>
    </row>
    <row r="13" spans="1:8" x14ac:dyDescent="0.25">
      <c r="A13" s="1"/>
      <c r="B13" s="86" t="s">
        <v>128</v>
      </c>
      <c r="C13" s="87"/>
      <c r="D13" s="88"/>
      <c r="E13" s="20">
        <f>SUM(E10:E12)</f>
        <v>2265554</v>
      </c>
      <c r="F13" s="21" t="s">
        <v>2</v>
      </c>
      <c r="G13" s="1"/>
      <c r="H13" s="1"/>
    </row>
    <row r="14" spans="1:8" x14ac:dyDescent="0.25">
      <c r="A14" s="1"/>
      <c r="B14" s="86" t="s">
        <v>129</v>
      </c>
      <c r="C14" s="87"/>
      <c r="D14" s="88"/>
      <c r="E14" s="20">
        <f>E13*(1+Prisudvikling2019)^2</f>
        <v>2342776.7900779396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1106070.883471363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55303544.173568152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1560056.5543731216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88138788.382662237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0" t="s">
        <v>87</v>
      </c>
      <c r="C17" s="91"/>
      <c r="D17" s="91"/>
      <c r="E17" s="91"/>
      <c r="F17" s="92"/>
      <c r="G17" s="57">
        <v>0.02</v>
      </c>
      <c r="H17" s="22"/>
      <c r="I17" s="1"/>
    </row>
    <row r="18" spans="1:9" x14ac:dyDescent="0.25">
      <c r="A18" s="1"/>
      <c r="B18" s="90" t="s">
        <v>86</v>
      </c>
      <c r="C18" s="91"/>
      <c r="D18" s="91"/>
      <c r="E18" s="91"/>
      <c r="F18" s="92"/>
      <c r="G18" s="57">
        <v>0.02</v>
      </c>
      <c r="H18" s="22"/>
      <c r="I18" s="1"/>
    </row>
    <row r="19" spans="1:9" x14ac:dyDescent="0.25">
      <c r="A19" s="1"/>
      <c r="B19" s="90" t="s">
        <v>88</v>
      </c>
      <c r="C19" s="91"/>
      <c r="D19" s="91"/>
      <c r="E19" s="91"/>
      <c r="F19" s="92"/>
      <c r="G19" s="57">
        <v>1.77E-2</v>
      </c>
      <c r="H19" s="22"/>
      <c r="I19" s="1"/>
    </row>
    <row r="20" spans="1:9" x14ac:dyDescent="0.25">
      <c r="A20" s="1"/>
      <c r="B20" s="90" t="s">
        <v>132</v>
      </c>
      <c r="C20" s="91"/>
      <c r="D20" s="91"/>
      <c r="E20" s="91"/>
      <c r="F20" s="92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34014747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34014747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2018-09-06T09:43:40Z</dcterms:modified>
</cp:coreProperties>
</file>