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2" i="11"/>
  <c r="D10" i="20" s="1"/>
  <c r="G12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3" i="19"/>
  <c r="E14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1" i="11"/>
  <c r="E10" i="11" l="1"/>
  <c r="E12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<sst xmlns="http://schemas.openxmlformats.org/spreadsheetml/2006/main" count="308" uniqueCount="158">
  <si>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</si>
  <si>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</si>
  <si>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</si>
  <si>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</si>
  <si>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</si>
  <si>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</si>
  <si>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</si>
  <si>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</si>
  <si>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</si>
  <si>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</si>
  <si>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</si>
  <si>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</si>
  <si>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</si>
  <si>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</si>
  <si>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</si>
  <si>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</si>
  <si>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</si>
  <si>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</si>
  <si>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</si>
  <si>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</si>
  <si>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</si>
  <si>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</si>
  <si>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</si>
  <si>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</si>
  <si>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</si>
  <si>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</si>
  <si>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</si>
  <si>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</si>
  <si>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</si>
  <si>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</si>
  <si>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</si>
  <si>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</si>
  <si>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</si>
  <si>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</si>
  <si>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</si>
  <si>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</si>
  <si>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</si>
  <si>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</si>
  <si>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</si>
  <si>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</si>
  <si>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</si>
  <si>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</si>
  <si>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</si>
  <si>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</si>
  <si>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</si>
  <si>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</si>
  <si>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</si>
  <si>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</si>
  <si>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</si>
  <si>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</si>
  <si>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</si>
  <si>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</si>
  <si>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</si>
  <si>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</si>
  <si>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</si>
  <si>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</si>
  <si>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</si>
  <si>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</si>
  <si>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</si>
  <si>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</si>
  <si>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</si>
  <si>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</si>
  <si>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</si>
  <si>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</si>
  <si>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</si>
  <si>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</si>
  <si>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</si>
  <si>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</si>
  <si>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</si>
  <si>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</si>
  <si>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</si>
  <si>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</si>
  <si>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</si>
  <si>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</si>
  <si>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</si>
  <si>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</si>
  <si>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</si>
  <si>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</si>
  <si>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</si>
  <si>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</si>
  <si>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</si>
  <si>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</si>
  <si>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</si>
  <si>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</si>
  <si>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</si>
  <si>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</si>
  <si>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</si>
  <si>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</si>
  <si>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</si>
  <si>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</si>
  <si>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</si>
  <si>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</si>
  <si>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</si>
  <si>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</si>
  <si>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</si>
  <si>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</si>
  <si>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</si>
  <si>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</si>
  <si>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</si>
  <si>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</si>
  <si>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</si>
  <si>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</si>
  <si>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</si>
  <si>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</si>
  <si>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</si>
  <si>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</si>
  <si>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</si>
  <si>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</si>
  <si>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</si>
  <si>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</si>
  <si>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</si>
  <si>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</si>
  <si>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</si>
  <si>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</si>
  <si>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</si>
  <si>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</si>
  <si>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</si>
  <si>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</si>
  <si>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</si>
  <si>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</si>
  <si>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</si>
  <si>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</si>
  <si>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</si>
  <si>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</si>
  <si>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</si>
  <si>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</si>
  <si>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</si>
  <si>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</si>
  <si>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</si>
  <si>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</si>
  <si>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</si>
  <si>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</si>
  <si>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</si>
  <si>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</si>
  <si>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</si>
  <si>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</si>
  <si>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</si>
  <si>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</si>
  <si>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</si>
  <si>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</si>
  <si>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</si>
  <si>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</si>
  <si>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</si>
  <si>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</si>
  <si>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</si>
  <si>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</si>
  <si>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</si>
  <si>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</si>
  <si>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</si>
  <si>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</si>
  <si>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for ledingsført vand</t>
  </si>
  <si>
    <t>Afgift til Forsyningsekretariatet</t>
  </si>
  <si>
    <t>Skatter og afgifter</t>
  </si>
  <si>
    <t>Ingen bortfald eller nedsættelse</t>
  </si>
  <si>
    <t>Afregningsmålere, elektroniske ≤ Ø 110mm (Qn 10)</t>
  </si>
  <si>
    <t>Ø 50mm &lt; Ledningsnet ≤ Ø110 mm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</si>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</sst>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115357.09975244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5767854.9876220003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53257.154764455372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5852434.5895005902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-5681027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-4549270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-1131757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-565878.5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22803568.566852279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22739660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63908.566852279007</v>
      </c>
      <c r="F12" s="25" t="s">
        <v>3</v>
      </c>
      <c r="G12" s="17">
        <f>E12</f>
        <v>63908.566852279007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1592671.3685333333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-1000216.4837586172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592454.88477471611</v>
      </c>
      <c r="F19" s="25" t="s">
        <v>3</v>
      </c>
      <c r="G19" s="17">
        <f>E19</f>
        <v>592454.88477471611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602822.84525827365</v>
      </c>
      <c r="F20" s="25" t="s">
        <v>3</v>
      </c>
      <c r="G20" s="17">
        <f>E20</f>
        <v>602822.84525827365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602822.84525827365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301411.42262913682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63908.566852279007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301411.42262913682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311685.2148304187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39" x14ac:dyDescent="0.25">
      <c r="A10" s="1"/>
      <c r="B10" s="60" t="s">
        <v>154</v>
      </c>
      <c r="C10" s="61">
        <v>10</v>
      </c>
      <c r="D10" s="11">
        <v>2186461.63</v>
      </c>
      <c r="E10" s="11">
        <f>D10/C10</f>
        <v>218646.163</v>
      </c>
      <c r="F10" s="11">
        <v>0</v>
      </c>
      <c r="G10" s="11">
        <v>0</v>
      </c>
      <c r="H10" s="22" t="s">
        <v>3</v>
      </c>
      <c r="I10" s="1"/>
    </row>
    <row r="11" spans="1:9" ht="26.25" x14ac:dyDescent="0.25">
      <c r="A11" s="1"/>
      <c r="B11" s="60" t="s">
        <v>155</v>
      </c>
      <c r="C11" s="61">
        <v>75</v>
      </c>
      <c r="D11" s="11">
        <v>1401970.53</v>
      </c>
      <c r="E11" s="11">
        <f t="shared" ref="E11" si="0">D11/C11</f>
        <v>18692.940399999999</v>
      </c>
      <c r="F11" s="11">
        <v>0</v>
      </c>
      <c r="G11" s="11">
        <v>0</v>
      </c>
      <c r="H11" s="22" t="s">
        <v>3</v>
      </c>
      <c r="I11" s="1"/>
    </row>
    <row r="12" spans="1:9" x14ac:dyDescent="0.25">
      <c r="A12" s="1"/>
      <c r="B12" s="93" t="s">
        <v>144</v>
      </c>
      <c r="C12" s="94"/>
      <c r="D12" s="95"/>
      <c r="E12" s="20">
        <f>SUM(E10:E11)</f>
        <v>237339.10339999999</v>
      </c>
      <c r="F12" s="20">
        <f>SUM(F10:F11)</f>
        <v>0</v>
      </c>
      <c r="G12" s="20">
        <f>SUM(G10:G11)</f>
        <v>0</v>
      </c>
      <c r="H12" s="21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Anlægsprojekter'!F12</f>
        <v>0</v>
      </c>
      <c r="E10" s="22" t="s">
        <v>3</v>
      </c>
      <c r="F10" s="11">
        <f>SUM('Fane 10. Anlægsprojekter'!E12,'Fane 10. Anlægsprojekter'!G12)</f>
        <v>237339.10339999999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237339.10339999999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241350.13424745997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153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157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11288825.1159236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119426.86762946077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267319.18838763743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241350.13424745997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201395.97007457988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-13734.705011754939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-117389.40567733908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-55805.709497866002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11931387.456075778</v>
      </c>
      <c r="D20" s="18" t="s">
        <v>3</v>
      </c>
      <c r="E20" s="17">
        <f>C20</f>
        <v>11931387.456075778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omk.'!E14</f>
        <v>10785898.626232527</v>
      </c>
      <c r="D22" s="18" t="s">
        <v>3</v>
      </c>
      <c r="E22" s="17">
        <f>C22</f>
        <v>10785898.626232527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49313.785806270433</v>
      </c>
      <c r="D24" s="18" t="s">
        <v>3</v>
      </c>
      <c r="E24" s="17">
        <f>C24</f>
        <v>49313.785806270433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-565878.5</v>
      </c>
      <c r="D26" s="18" t="s">
        <v>3</v>
      </c>
      <c r="E26" s="17">
        <f>C26</f>
        <v>-565878.5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311685.2148304187</v>
      </c>
      <c r="D28" s="18" t="s">
        <v>3</v>
      </c>
      <c r="E28" s="17">
        <f>C28</f>
        <v>311685.2148304187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22512406.582944997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11931387.456075778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201640.44800768062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-13751.377799655209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-116985.82090062037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-56255.111202281019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11946035.594180902</v>
      </c>
      <c r="D14" s="18" t="s">
        <v>3</v>
      </c>
      <c r="E14" s="17">
        <f>C14</f>
        <v>11946035.594180902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omk.'!E14*(1+Prisudvikling2019)</f>
        <v>10968180.313015856</v>
      </c>
      <c r="D16" s="18" t="s">
        <v>3</v>
      </c>
      <c r="E16" s="17">
        <f>C16</f>
        <v>10968180.313015856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-565878.5</v>
      </c>
      <c r="D18" s="18" t="s">
        <v>3</v>
      </c>
      <c r="E18" s="17">
        <f>C18</f>
        <v>-565878.5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316952.69496105274</v>
      </c>
      <c r="D20" s="18" t="s">
        <v>3</v>
      </c>
      <c r="E20" s="17">
        <f>C20</f>
        <v>316952.69496105274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22665290.102157813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11946035.594180902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201888.00154165723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-13768.260335897256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-116583.62364836404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-56708.131925139649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11960863.579813158</v>
      </c>
      <c r="D13" s="18" t="s">
        <v>3</v>
      </c>
      <c r="E13" s="17">
        <f>C13</f>
        <v>11960863.579813158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omk.'!E14*(1+Prisudvikling2019)^2</f>
        <v>11153542.560305823</v>
      </c>
      <c r="D15" s="18" t="s">
        <v>3</v>
      </c>
      <c r="E15" s="17">
        <f>C15</f>
        <v>11153542.560305823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23114406.140118979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11960863.579813158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202138.59449884234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-13785.35015325401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-116182.80915026095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-57164.800810288834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11975869.214198196</v>
      </c>
      <c r="D13" s="18" t="s">
        <v>3</v>
      </c>
      <c r="E13" s="17">
        <f>C13</f>
        <v>11975869.214198196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omk.'!E14*(1+Prisudvikling2019)^3</f>
        <v>11342037.429574989</v>
      </c>
      <c r="D15" s="18" t="s">
        <v>3</v>
      </c>
      <c r="E15" s="17">
        <f>C15</f>
        <v>11342037.429574989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23317906.643773183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22134182.9835236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10845357.8676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11288825.1159236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5811757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5832113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5929199.0962036196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6094989.5742822671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117442.09620361961</v>
      </c>
      <c r="E22" s="22" t="s">
        <v>3</v>
      </c>
      <c r="F22" s="11">
        <f>D22*(1+Prisudvikling2019)</f>
        <v>119426.86762946077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262876.57428226713</v>
      </c>
      <c r="E23" s="22" t="s">
        <v>3</v>
      </c>
      <c r="F23" s="11">
        <f>D23*(1+Prisudvikling2019)</f>
        <v>267319.18838763743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150</v>
      </c>
      <c r="C10" s="48"/>
      <c r="D10" s="49"/>
      <c r="E10" s="11">
        <v>10348863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43720</v>
      </c>
      <c r="F11" s="22" t="s">
        <v>3</v>
      </c>
      <c r="G11" s="1"/>
      <c r="H11" s="1"/>
    </row>
    <row r="12" spans="1:8" x14ac:dyDescent="0.25">
      <c r="A12" s="1"/>
      <c r="B12" s="44" t="s">
        <v>152</v>
      </c>
      <c r="C12" s="48"/>
      <c r="D12" s="49"/>
      <c r="E12" s="11">
        <v>37790</v>
      </c>
      <c r="F12" s="22" t="s">
        <v>3</v>
      </c>
      <c r="G12" s="1"/>
      <c r="H12" s="1"/>
    </row>
    <row r="13" spans="1:8" x14ac:dyDescent="0.25">
      <c r="A13" s="1"/>
      <c r="B13" s="41" t="s">
        <v>140</v>
      </c>
      <c r="C13" s="42"/>
      <c r="D13" s="43"/>
      <c r="E13" s="20">
        <f>SUM(E10:E12)</f>
        <v>10430373</v>
      </c>
      <c r="F13" s="21" t="s">
        <v>3</v>
      </c>
      <c r="G13" s="1"/>
      <c r="H13" s="1"/>
    </row>
    <row r="14" spans="1:8" x14ac:dyDescent="0.25">
      <c r="A14" s="1"/>
      <c r="B14" s="41" t="s">
        <v>141</v>
      </c>
      <c r="C14" s="42"/>
      <c r="D14" s="43"/>
      <c r="E14" s="20">
        <f>E13*(1+Prisudvikling2019)^2</f>
        <v>10785898.626232527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1.1333838435356341E-3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2018-09-27T09:17:26Z</dcterms:modified>
</cp:coreProperties>
</file>