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11" i="11" l="1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G12" i="30" l="1"/>
  <c r="G10" i="30"/>
  <c r="F14" i="11"/>
  <c r="D10" i="20" s="1"/>
  <c r="G14" i="11"/>
  <c r="D23" i="7" l="1"/>
  <c r="F23" i="7" s="1"/>
  <c r="C11" i="2" s="1"/>
  <c r="D22" i="7"/>
  <c r="F22" i="7" s="1"/>
  <c r="C10" i="2" s="1"/>
  <c r="G11" i="27" l="1"/>
  <c r="D11" i="20" l="1"/>
  <c r="F11" i="21"/>
  <c r="F12" i="21" s="1"/>
  <c r="C15" i="2" s="1"/>
  <c r="D11" i="21"/>
  <c r="D12" i="21" s="1"/>
  <c r="C14" i="2" s="1"/>
  <c r="C9" i="2"/>
  <c r="E15" i="19"/>
  <c r="E16" i="19" s="1"/>
  <c r="C22" i="2" l="1"/>
  <c r="E22" i="2" s="1"/>
  <c r="C15" i="22"/>
  <c r="E15" i="22" s="1"/>
  <c r="C15" i="23"/>
  <c r="E15" i="23" s="1"/>
  <c r="C16" i="15"/>
  <c r="E16" i="15" s="1"/>
  <c r="G13" i="10"/>
  <c r="C18" i="15" s="1"/>
  <c r="E18" i="15" s="1"/>
  <c r="G11" i="10" l="1"/>
  <c r="E13" i="11" l="1"/>
  <c r="D12" i="20" l="1"/>
  <c r="C12" i="2" s="1"/>
  <c r="C18" i="2" s="1"/>
  <c r="C12" i="15" l="1"/>
  <c r="C11" i="22" s="1"/>
  <c r="C11" i="23" s="1"/>
  <c r="E12" i="11"/>
  <c r="E10" i="11" l="1"/>
  <c r="E14" i="11" s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<sst xmlns="http://schemas.openxmlformats.org/spreadsheetml/2006/main" count="316" uniqueCount="162">
  <si>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</si>
  <si>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</si>
  <si>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</si>
  <si>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</si>
  <si>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</si>
  <si>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</si>
  <si>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</si>
  <si>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</si>
  <si>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</si>
  <si>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</si>
  <si>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</si>
  <si>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</si>
  <si>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</si>
  <si>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</si>
  <si>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</si>
  <si>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</si>
  <si>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</si>
  <si>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</si>
  <si>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</si>
  <si>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</si>
  <si>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</si>
  <si>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</si>
  <si>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</si>
  <si>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</si>
  <si>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</si>
  <si>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</si>
  <si>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</si>
  <si>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</si>
  <si>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</si>
  <si>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</si>
  <si>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</si>
  <si>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</si>
  <si>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</si>
  <si>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</si>
  <si>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</si>
  <si>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</si>
  <si>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</si>
  <si>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</si>
  <si>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</si>
  <si>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</si>
  <si>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</si>
  <si>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</si>
  <si>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</si>
  <si>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</si>
  <si>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</si>
  <si>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</si>
  <si>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</si>
  <si>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</si>
  <si>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</si>
  <si>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</si>
  <si>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</si>
  <si>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</si>
  <si>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</si>
  <si>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</si>
  <si>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</si>
  <si>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</si>
  <si>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</si>
  <si>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</si>
  <si>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</si>
  <si>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</si>
  <si>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</si>
  <si>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</si>
  <si>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</si>
  <si>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</si>
  <si>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</si>
  <si>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</si>
  <si>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</si>
  <si>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</si>
  <si>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</si>
  <si>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</si>
  <si>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</si>
  <si>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</si>
  <si>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</si>
  <si>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</si>
  <si>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</si>
  <si>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</si>
  <si>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</si>
  <si>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</si>
  <si>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</si>
  <si>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</si>
  <si>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</si>
  <si>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</si>
  <si>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</si>
  <si>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</si>
  <si>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</si>
  <si>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</si>
  <si>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</si>
  <si>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</si>
  <si>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</si>
  <si>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</si>
  <si>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</si>
  <si>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</si>
  <si>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</si>
  <si>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</si>
  <si>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</si>
  <si>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</si>
  <si>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</si>
  <si>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</si>
  <si>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</si>
  <si>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</si>
  <si>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</si>
  <si>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</si>
  <si>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</si>
  <si>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</si>
  <si>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</si>
  <si>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</si>
  <si>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</si>
  <si>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</si>
  <si>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</si>
  <si>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</si>
  <si>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</si>
  <si>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</si>
  <si>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</si>
  <si>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</si>
  <si>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</si>
  <si>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</si>
  <si>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</si>
  <si>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</si>
  <si>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</si>
  <si>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</si>
  <si>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</si>
  <si>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</si>
  <si>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</si>
  <si>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</si>
  <si>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</si>
  <si>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</si>
  <si>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</si>
  <si>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</si>
  <si>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</si>
  <si>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</si>
  <si>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</si>
  <si>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</si>
  <si>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</si>
  <si>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</si>
  <si>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</si>
  <si>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</si>
  <si>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</si>
  <si>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</si>
  <si>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</si>
  <si>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</si>
  <si>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</si>
  <si>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</si>
  <si>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</si>
  <si>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</si>
  <si>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</si>
  <si>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</si>
  <si>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</si>
  <si>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</si>
  <si>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</si>
  <si>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</si>
  <si>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Afgift for ledingsført vand</t>
  </si>
  <si>
    <t>Afgift til Forsyningsekretariatet</t>
  </si>
  <si>
    <t>Køb af ydelser og produkter fra andre vandselskaber reguleret af vandsektorloven</t>
  </si>
  <si>
    <t>Skatter og afgifter</t>
  </si>
  <si>
    <t>Erstatninger</t>
  </si>
  <si>
    <t>Ingen bortfald eller nedsættelse</t>
  </si>
  <si>
    <t>Ø 50mm &lt; Ledningsnet ≤ Ø110 mm</t>
  </si>
  <si>
    <t>Stik på ledningsnet, Konstruktioner</t>
  </si>
  <si>
    <t>Ventiler på ledningsnet ≤ Ø50 mm</t>
  </si>
  <si>
    <t>Ventiler på Ø 50mm &lt; Ledningsnet ≤ Ø110 mm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</si>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</sst>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8" t="s">
        <v>4</v>
      </c>
      <c r="E6" s="68"/>
      <c r="F6" s="68"/>
      <c r="G6" s="68"/>
      <c r="H6" s="3"/>
      <c r="I6" s="1"/>
    </row>
    <row r="7" spans="1:9" ht="15" customHeight="1" x14ac:dyDescent="0.25">
      <c r="A7" s="1"/>
      <c r="B7" s="1"/>
      <c r="C7" s="3"/>
      <c r="D7" s="68"/>
      <c r="E7" s="68"/>
      <c r="F7" s="68"/>
      <c r="G7" s="68"/>
      <c r="H7" s="3"/>
      <c r="I7" s="1"/>
    </row>
    <row r="8" spans="1:9" ht="15.75" x14ac:dyDescent="0.25">
      <c r="A8" s="1"/>
      <c r="B8" s="1"/>
      <c r="C8" s="4"/>
      <c r="D8" s="76" t="s">
        <v>137</v>
      </c>
      <c r="E8" s="76"/>
      <c r="F8" s="76"/>
      <c r="G8" s="7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5" t="s">
        <v>5</v>
      </c>
      <c r="E11" s="75"/>
      <c r="F11" s="75"/>
      <c r="G11" s="7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5" t="s">
        <v>34</v>
      </c>
      <c r="E13" s="66"/>
      <c r="F13" s="66"/>
      <c r="G13" s="67"/>
      <c r="H13" s="1"/>
      <c r="I13" s="1"/>
    </row>
    <row r="14" spans="1:9" x14ac:dyDescent="0.25">
      <c r="A14" s="1"/>
      <c r="B14" s="1"/>
      <c r="C14" s="6" t="s">
        <v>33</v>
      </c>
      <c r="D14" s="65" t="s">
        <v>120</v>
      </c>
      <c r="E14" s="66"/>
      <c r="F14" s="66"/>
      <c r="G14" s="67"/>
      <c r="H14" s="1"/>
      <c r="I14" s="1"/>
    </row>
    <row r="15" spans="1:9" x14ac:dyDescent="0.25">
      <c r="A15" s="1"/>
      <c r="B15" s="1"/>
      <c r="C15" s="6" t="s">
        <v>119</v>
      </c>
      <c r="D15" s="65" t="s">
        <v>122</v>
      </c>
      <c r="E15" s="66"/>
      <c r="F15" s="66"/>
      <c r="G15" s="67"/>
      <c r="H15" s="1"/>
      <c r="I15" s="1"/>
    </row>
    <row r="16" spans="1:9" x14ac:dyDescent="0.25">
      <c r="A16" s="1"/>
      <c r="B16" s="1"/>
      <c r="C16" s="6" t="s">
        <v>121</v>
      </c>
      <c r="D16" s="65" t="s">
        <v>138</v>
      </c>
      <c r="E16" s="66"/>
      <c r="F16" s="66"/>
      <c r="G16" s="67"/>
      <c r="H16" s="1"/>
      <c r="I16" s="1"/>
    </row>
    <row r="17" spans="1:9" x14ac:dyDescent="0.25">
      <c r="A17" s="1"/>
      <c r="B17" s="1"/>
      <c r="C17" s="6" t="s">
        <v>7</v>
      </c>
      <c r="D17" s="77" t="s">
        <v>123</v>
      </c>
      <c r="E17" s="78"/>
      <c r="F17" s="78"/>
      <c r="G17" s="79"/>
      <c r="H17" s="1"/>
      <c r="I17" s="1"/>
    </row>
    <row r="18" spans="1:9" x14ac:dyDescent="0.25">
      <c r="A18" s="1"/>
      <c r="B18" s="1"/>
      <c r="C18" s="6" t="s">
        <v>8</v>
      </c>
      <c r="D18" s="77" t="s">
        <v>131</v>
      </c>
      <c r="E18" s="78"/>
      <c r="F18" s="78"/>
      <c r="G18" s="79"/>
      <c r="H18" s="1"/>
      <c r="I18" s="1"/>
    </row>
    <row r="19" spans="1:9" x14ac:dyDescent="0.25">
      <c r="A19" s="1"/>
      <c r="B19" s="1"/>
      <c r="C19" s="6" t="s">
        <v>9</v>
      </c>
      <c r="D19" s="77" t="s">
        <v>124</v>
      </c>
      <c r="E19" s="78"/>
      <c r="F19" s="78"/>
      <c r="G19" s="79"/>
      <c r="H19" s="1"/>
      <c r="I19" s="1"/>
    </row>
    <row r="20" spans="1:9" x14ac:dyDescent="0.25">
      <c r="A20" s="1"/>
      <c r="B20" s="1"/>
      <c r="C20" s="6" t="s">
        <v>10</v>
      </c>
      <c r="D20" s="80" t="s">
        <v>132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</v>
      </c>
      <c r="D21" s="80" t="s">
        <v>125</v>
      </c>
      <c r="E21" s="81"/>
      <c r="F21" s="81"/>
      <c r="G21" s="82"/>
      <c r="H21" s="1"/>
      <c r="I21" s="1"/>
    </row>
    <row r="22" spans="1:9" x14ac:dyDescent="0.25">
      <c r="A22" s="1"/>
      <c r="B22" s="1"/>
      <c r="C22" s="6" t="s">
        <v>12</v>
      </c>
      <c r="D22" s="69" t="s">
        <v>127</v>
      </c>
      <c r="E22" s="70"/>
      <c r="F22" s="70"/>
      <c r="G22" s="71"/>
      <c r="H22" s="1"/>
      <c r="I22" s="1"/>
    </row>
    <row r="23" spans="1:9" x14ac:dyDescent="0.25">
      <c r="A23" s="1"/>
      <c r="B23" s="1"/>
      <c r="C23" s="6" t="s">
        <v>13</v>
      </c>
      <c r="D23" s="72" t="s">
        <v>126</v>
      </c>
      <c r="E23" s="73"/>
      <c r="F23" s="73"/>
      <c r="G23" s="74"/>
      <c r="H23" s="1"/>
      <c r="I23" s="1"/>
    </row>
    <row r="24" spans="1:9" x14ac:dyDescent="0.25">
      <c r="A24" s="1"/>
      <c r="B24" s="1"/>
      <c r="C24" s="6" t="s">
        <v>27</v>
      </c>
      <c r="D24" s="72" t="s">
        <v>128</v>
      </c>
      <c r="E24" s="73"/>
      <c r="F24" s="73"/>
      <c r="G24" s="74"/>
      <c r="H24" s="1"/>
      <c r="I24" s="1"/>
    </row>
    <row r="25" spans="1:9" x14ac:dyDescent="0.25">
      <c r="A25" s="1"/>
      <c r="B25" s="1"/>
      <c r="C25" s="6" t="s">
        <v>31</v>
      </c>
      <c r="D25" s="72" t="s">
        <v>30</v>
      </c>
      <c r="E25" s="73"/>
      <c r="F25" s="73"/>
      <c r="G25" s="74"/>
      <c r="H25" s="1"/>
      <c r="I25" s="1"/>
    </row>
    <row r="26" spans="1:9" x14ac:dyDescent="0.25">
      <c r="A26" s="1"/>
      <c r="B26" s="1"/>
      <c r="C26" s="6" t="s">
        <v>32</v>
      </c>
      <c r="D26" s="83" t="s">
        <v>129</v>
      </c>
      <c r="E26" s="84"/>
      <c r="F26" s="84"/>
      <c r="G26" s="85"/>
      <c r="H26" s="1"/>
      <c r="I26" s="1"/>
    </row>
    <row r="27" spans="1:9" x14ac:dyDescent="0.25">
      <c r="A27" s="1"/>
      <c r="B27" s="1"/>
      <c r="C27" s="6" t="s">
        <v>130</v>
      </c>
      <c r="D27" s="83" t="s">
        <v>58</v>
      </c>
      <c r="E27" s="84"/>
      <c r="F27" s="84"/>
      <c r="G27" s="8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26:G26"/>
    <mergeCell ref="D27:G27"/>
    <mergeCell ref="D19:G19"/>
    <mergeCell ref="D21:G21"/>
    <mergeCell ref="D24:G24"/>
    <mergeCell ref="D25:G25"/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155510.90914268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7775545.457134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90649.400013278384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9961472.5289316904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20:F20"/>
    <mergeCell ref="B12:F12"/>
    <mergeCell ref="B16:H16"/>
    <mergeCell ref="B17:F17"/>
    <mergeCell ref="B18:F18"/>
    <mergeCell ref="B19:F19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16051617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12688823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3362794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2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1681397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38738969.625878736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28013536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10725433.625878736</v>
      </c>
      <c r="F12" s="25" t="s">
        <v>3</v>
      </c>
      <c r="G12" s="17">
        <f>E12</f>
        <v>10725433.625878736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-344281.17333333334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9711991.5435212553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9367710.3701879214</v>
      </c>
      <c r="F19" s="25" t="s">
        <v>3</v>
      </c>
      <c r="G19" s="17">
        <f>E19</f>
        <v>9367710.3701879214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9531645.3016662113</v>
      </c>
      <c r="F20" s="25" t="s">
        <v>3</v>
      </c>
      <c r="G20" s="17">
        <f>E20</f>
        <v>9531645.3016662113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9531645.3016662113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4765822.6508331057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10725433.625878736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4765822.6508331057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4928268.6230385676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:H4"/>
    <mergeCell ref="B8:H8"/>
    <mergeCell ref="B9:D9"/>
    <mergeCell ref="B10:D10"/>
    <mergeCell ref="B11:D11"/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26.25" x14ac:dyDescent="0.25">
      <c r="A10" s="1"/>
      <c r="B10" s="60" t="s">
        <v>156</v>
      </c>
      <c r="C10" s="61">
        <v>75</v>
      </c>
      <c r="D10" s="11">
        <v>428023.5</v>
      </c>
      <c r="E10" s="11">
        <f>D10/C10</f>
        <v>5706.98</v>
      </c>
      <c r="F10" s="11">
        <v>0</v>
      </c>
      <c r="G10" s="11">
        <v>0</v>
      </c>
      <c r="H10" s="22" t="s">
        <v>3</v>
      </c>
      <c r="I10" s="1"/>
    </row>
    <row r="11" spans="1:9" ht="26.25" x14ac:dyDescent="0.25">
      <c r="A11" s="1"/>
      <c r="B11" s="60" t="s">
        <v>157</v>
      </c>
      <c r="C11" s="61">
        <v>75</v>
      </c>
      <c r="D11" s="11">
        <v>223156.3</v>
      </c>
      <c r="E11" s="11">
        <f>D11/C11</f>
        <v>2975.4173333333333</v>
      </c>
      <c r="F11" s="11">
        <v>0</v>
      </c>
      <c r="G11" s="11">
        <v>0</v>
      </c>
      <c r="H11" s="22" t="s">
        <v>3</v>
      </c>
      <c r="I11" s="1"/>
    </row>
    <row r="12" spans="1:9" ht="26.25" x14ac:dyDescent="0.25">
      <c r="A12" s="1"/>
      <c r="B12" s="60" t="s">
        <v>158</v>
      </c>
      <c r="C12" s="61">
        <v>75</v>
      </c>
      <c r="D12" s="11">
        <v>304526.03999999998</v>
      </c>
      <c r="E12" s="11">
        <f t="shared" ref="E12:E13" si="0">D12/C12</f>
        <v>4060.3471999999997</v>
      </c>
      <c r="F12" s="11">
        <v>0</v>
      </c>
      <c r="G12" s="11">
        <v>0</v>
      </c>
      <c r="H12" s="22" t="s">
        <v>3</v>
      </c>
      <c r="I12" s="1"/>
    </row>
    <row r="13" spans="1:9" ht="26.25" x14ac:dyDescent="0.25">
      <c r="A13" s="1"/>
      <c r="B13" s="60" t="s">
        <v>159</v>
      </c>
      <c r="C13" s="61">
        <v>75</v>
      </c>
      <c r="D13" s="11">
        <v>11408.99</v>
      </c>
      <c r="E13" s="11">
        <f t="shared" si="0"/>
        <v>152.11986666666667</v>
      </c>
      <c r="F13" s="11">
        <v>0</v>
      </c>
      <c r="G13" s="11">
        <v>0</v>
      </c>
      <c r="H13" s="22" t="s">
        <v>3</v>
      </c>
      <c r="I13" s="1"/>
    </row>
    <row r="14" spans="1:9" x14ac:dyDescent="0.25">
      <c r="A14" s="1"/>
      <c r="B14" s="93" t="s">
        <v>144</v>
      </c>
      <c r="C14" s="94"/>
      <c r="D14" s="95"/>
      <c r="E14" s="20">
        <f>SUM(E10:E13)</f>
        <v>12894.864399999999</v>
      </c>
      <c r="F14" s="20">
        <f t="shared" ref="F14:G14" si="1">SUM(F10:F13)</f>
        <v>0</v>
      </c>
      <c r="G14" s="20">
        <f t="shared" si="1"/>
        <v>0</v>
      </c>
      <c r="H14" s="2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3">
    <mergeCell ref="B3:H4"/>
    <mergeCell ref="B14:D14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Anlægsprojekter'!F14</f>
        <v>0</v>
      </c>
      <c r="E10" s="22" t="s">
        <v>3</v>
      </c>
      <c r="F10" s="11">
        <f>SUM('Fane 10. Anlægsprojekter'!E14,'Fane 10. Anlægsprojekter'!G14)</f>
        <v>12894.864399999999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12894.864399999999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13112.787608359997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160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155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161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16942098.281250335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0.20337324195550752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26263.300518171345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13112.787608359997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286986.92027947679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-234263.36312337889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-154976.26677325249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-87675.829779173102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16791546.033353776</v>
      </c>
      <c r="D20" s="18" t="s">
        <v>3</v>
      </c>
      <c r="E20" s="17">
        <f>C20</f>
        <v>16791546.033353776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omk.'!E16</f>
        <v>12905486.650932947</v>
      </c>
      <c r="D22" s="18" t="s">
        <v>3</v>
      </c>
      <c r="E22" s="17">
        <f>C22</f>
        <v>12905486.650932947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62862.311546541277</v>
      </c>
      <c r="D24" s="18" t="s">
        <v>3</v>
      </c>
      <c r="E24" s="17">
        <f>C24</f>
        <v>62862.311546541277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1681397</v>
      </c>
      <c r="D26" s="18" t="s">
        <v>3</v>
      </c>
      <c r="E26" s="17">
        <f>C26</f>
        <v>1681397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4928268.6230385676</v>
      </c>
      <c r="D28" s="18" t="s">
        <v>3</v>
      </c>
      <c r="E28" s="17">
        <f>C28</f>
        <v>4928268.6230385676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36369560.61887183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16791546.033353776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283777.12796367879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-231643.25506377057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-154443.45836808602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-88381.880606109888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16600854.567279486</v>
      </c>
      <c r="D14" s="18" t="s">
        <v>3</v>
      </c>
      <c r="E14" s="17">
        <f>C14</f>
        <v>16600854.567279486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omk.'!E16*(1+Prisudvikling2019)</f>
        <v>13123589.375333713</v>
      </c>
      <c r="D16" s="18" t="s">
        <v>3</v>
      </c>
      <c r="E16" s="17">
        <f>C16</f>
        <v>13123589.375333713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1681397</v>
      </c>
      <c r="D18" s="18" t="s">
        <v>3</v>
      </c>
      <c r="E18" s="17">
        <f>C18</f>
        <v>1681397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5011556.362767919</v>
      </c>
      <c r="D20" s="18" t="s">
        <v>3</v>
      </c>
      <c r="E20" s="17">
        <f>C20</f>
        <v>5011556.362767919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36417397.305381119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16600854.567279486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280554.44218702329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-229012.62225446349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-153912.48175821651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-89093.617239174477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16409390.288214656</v>
      </c>
      <c r="D13" s="18" t="s">
        <v>3</v>
      </c>
      <c r="E13" s="17">
        <f>C13</f>
        <v>16409390.288214656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omk.'!E16*(1+Prisudvikling2019)^2</f>
        <v>13345378.03577685</v>
      </c>
      <c r="D15" s="18" t="s">
        <v>3</v>
      </c>
      <c r="E15" s="17">
        <f>C15</f>
        <v>13345378.03577685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29754768.323991507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16409390.288214656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277318.69587082765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-226371.32831149254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-153383.33064593177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-89811.085465993019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16217143.239662066</v>
      </c>
      <c r="D13" s="18" t="s">
        <v>3</v>
      </c>
      <c r="E13" s="17">
        <f>C13</f>
        <v>16217143.239662066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omk.'!E16*(1+Prisudvikling2019)^3</f>
        <v>13570914.924581477</v>
      </c>
      <c r="D15" s="18" t="s">
        <v>3</v>
      </c>
      <c r="E15" s="17">
        <f>C15</f>
        <v>13570914.924581477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29788058.164243542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30711872.800500337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13769774.519250002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16942098.281250335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7834729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9926883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7834729.1999933543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9952709.8271395136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0.19999335426837206</v>
      </c>
      <c r="E22" s="22" t="s">
        <v>3</v>
      </c>
      <c r="F22" s="11">
        <f>D22*(1+Prisudvikling2019)</f>
        <v>0.20337324195550752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25826.827139513567</v>
      </c>
      <c r="E23" s="22" t="s">
        <v>3</v>
      </c>
      <c r="F23" s="11">
        <f>D23*(1+Prisudvikling2019)</f>
        <v>26263.300518171345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150</v>
      </c>
      <c r="C10" s="48"/>
      <c r="D10" s="49"/>
      <c r="E10" s="11">
        <v>10348017</v>
      </c>
      <c r="F10" s="22" t="s">
        <v>3</v>
      </c>
      <c r="G10" s="1"/>
      <c r="H10" s="1"/>
    </row>
    <row r="11" spans="1:8" x14ac:dyDescent="0.25">
      <c r="A11" s="1"/>
      <c r="B11" s="44" t="s">
        <v>151</v>
      </c>
      <c r="C11" s="48"/>
      <c r="D11" s="49"/>
      <c r="E11" s="11">
        <v>45367</v>
      </c>
      <c r="F11" s="22" t="s">
        <v>3</v>
      </c>
      <c r="G11" s="1"/>
      <c r="H11" s="1"/>
    </row>
    <row r="12" spans="1:8" ht="26.25" x14ac:dyDescent="0.25">
      <c r="A12" s="1"/>
      <c r="B12" s="44" t="s">
        <v>152</v>
      </c>
      <c r="C12" s="48"/>
      <c r="D12" s="49"/>
      <c r="E12" s="11">
        <v>2005049</v>
      </c>
      <c r="F12" s="22" t="s">
        <v>3</v>
      </c>
      <c r="G12" s="1"/>
      <c r="H12" s="1"/>
    </row>
    <row r="13" spans="1:8" x14ac:dyDescent="0.25">
      <c r="A13" s="1"/>
      <c r="B13" s="44" t="s">
        <v>153</v>
      </c>
      <c r="C13" s="48"/>
      <c r="D13" s="49"/>
      <c r="E13" s="11">
        <v>80318</v>
      </c>
      <c r="F13" s="22" t="s">
        <v>3</v>
      </c>
      <c r="G13" s="1"/>
      <c r="H13" s="1"/>
    </row>
    <row r="14" spans="1:8" x14ac:dyDescent="0.25">
      <c r="A14" s="1"/>
      <c r="B14" s="44" t="s">
        <v>154</v>
      </c>
      <c r="C14" s="48"/>
      <c r="D14" s="49"/>
      <c r="E14" s="11">
        <v>1344</v>
      </c>
      <c r="F14" s="22" t="s">
        <v>3</v>
      </c>
      <c r="G14" s="1"/>
      <c r="H14" s="1"/>
    </row>
    <row r="15" spans="1:8" x14ac:dyDescent="0.25">
      <c r="A15" s="1"/>
      <c r="B15" s="41" t="s">
        <v>140</v>
      </c>
      <c r="C15" s="42"/>
      <c r="D15" s="43"/>
      <c r="E15" s="20">
        <f>SUM(E10:E14)</f>
        <v>12480095</v>
      </c>
      <c r="F15" s="21" t="s">
        <v>3</v>
      </c>
      <c r="G15" s="1"/>
      <c r="H15" s="1"/>
    </row>
    <row r="16" spans="1:8" x14ac:dyDescent="0.25">
      <c r="A16" s="1"/>
      <c r="B16" s="41" t="s">
        <v>141</v>
      </c>
      <c r="C16" s="42"/>
      <c r="D16" s="43"/>
      <c r="E16" s="20">
        <f>E15*(1+Prisudvikling2019)^2</f>
        <v>12905486.650932947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1.3565966094775688E-2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2018-09-27T09:18:06Z</dcterms:modified>
</cp:coreProperties>
</file>