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11" i="11" l="1"/>
  <c r="E12" i="1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5" i="11"/>
  <c r="D10" i="20" s="1"/>
  <c r="G15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5" i="19"/>
  <c r="E16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E14" i="11" l="1"/>
  <c r="D12" i="20" l="1"/>
  <c r="C12" i="2" s="1"/>
  <c r="C18" i="2" s="1"/>
  <c r="C12" i="15" l="1"/>
  <c r="C11" i="22" s="1"/>
  <c r="C11" i="23" s="1"/>
  <c r="E13" i="11"/>
  <c r="E10" i="11" l="1"/>
  <c r="E15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<sst xmlns="http://schemas.openxmlformats.org/spreadsheetml/2006/main" count="318" uniqueCount="163">
  <si>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</si>
  <si>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</si>
  <si>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</si>
  <si>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</si>
  <si>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</si>
  <si>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</si>
  <si>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</si>
  <si>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</si>
  <si>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</si>
  <si>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</si>
  <si>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</si>
  <si>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</si>
  <si>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</si>
  <si>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</si>
  <si>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</si>
  <si>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</si>
  <si>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</si>
  <si>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</si>
  <si>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</si>
  <si>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</si>
  <si>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</si>
  <si>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</si>
  <si>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</si>
  <si>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</si>
  <si>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</si>
  <si>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</si>
  <si>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</si>
  <si>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</si>
  <si>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</si>
  <si>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</si>
  <si>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</si>
  <si>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</si>
  <si>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</si>
  <si>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</si>
  <si>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</si>
  <si>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</si>
  <si>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</si>
  <si>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</si>
  <si>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</si>
  <si>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</si>
  <si>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</si>
  <si>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</si>
  <si>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</si>
  <si>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</si>
  <si>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</si>
  <si>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</si>
  <si>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</si>
  <si>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</si>
  <si>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</si>
  <si>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</si>
  <si>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</si>
  <si>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</si>
  <si>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</si>
  <si>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</si>
  <si>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</si>
  <si>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</si>
  <si>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</si>
  <si>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</si>
  <si>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</si>
  <si>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</si>
  <si>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</si>
  <si>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</si>
  <si>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</si>
  <si>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</si>
  <si>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</si>
  <si>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</si>
  <si>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</si>
  <si>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</si>
  <si>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</si>
  <si>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</si>
  <si>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</si>
  <si>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</si>
  <si>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</si>
  <si>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</si>
  <si>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</si>
  <si>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</si>
  <si>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</si>
  <si>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</si>
  <si>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</si>
  <si>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</si>
  <si>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</si>
  <si>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</si>
  <si>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</si>
  <si>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</si>
  <si>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</si>
  <si>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</si>
  <si>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</si>
  <si>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</si>
  <si>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</si>
  <si>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</si>
  <si>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</si>
  <si>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</si>
  <si>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</si>
  <si>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</si>
  <si>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</si>
  <si>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</si>
  <si>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</si>
  <si>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</si>
  <si>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</si>
  <si>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</si>
  <si>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</si>
  <si>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</si>
  <si>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</si>
  <si>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</si>
  <si>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</si>
  <si>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</si>
  <si>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</si>
  <si>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</si>
  <si>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</si>
  <si>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</si>
  <si>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</si>
  <si>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</si>
  <si>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</si>
  <si>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</si>
  <si>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</si>
  <si>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</si>
  <si>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</si>
  <si>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</si>
  <si>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</si>
  <si>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</si>
  <si>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</si>
  <si>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</si>
  <si>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</si>
  <si>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</si>
  <si>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</si>
  <si>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</si>
  <si>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</si>
  <si>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</si>
  <si>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</si>
  <si>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</si>
  <si>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</si>
  <si>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</si>
  <si>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</si>
  <si>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</si>
  <si>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</si>
  <si>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</si>
  <si>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</si>
  <si>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</si>
  <si>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</si>
  <si>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</si>
  <si>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</si>
  <si>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</si>
  <si>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</si>
  <si>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</si>
  <si>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</si>
  <si>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</si>
  <si>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</si>
  <si>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</si>
  <si>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</si>
  <si>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</si>
  <si>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</si>
  <si>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Skatter og afgifter</t>
  </si>
  <si>
    <t>Selskabsskatter</t>
  </si>
  <si>
    <t>Ingen bortfald eller nedsættelse</t>
  </si>
  <si>
    <t>Ø 50mm &lt; Ledningsnet ≤ Ø110 mm</t>
  </si>
  <si>
    <t>Ø110 mm &lt; Ledningsnet ≤ Ø 250 mm</t>
  </si>
  <si>
    <t>SRO-brønd/kvarterbrønd/sektionsbrønd, SRO</t>
  </si>
  <si>
    <t>Afregningsmålere, elektroniske ≤ Ø 110mm (Qn 10)</t>
  </si>
  <si>
    <t>Afregningsmålere, elektroniske &gt; Ø110 mm</t>
  </si>
  <si>
    <t>Afgift for ledningsført vand</t>
  </si>
  <si>
    <t>Tjenestemandspensioner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</si>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</sst>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364188.15162370919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18209407.58118546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333882.7355949987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36690410.504944913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11945402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9519846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2425556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1212778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86241086.487639099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57791428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28449658.487639099</v>
      </c>
      <c r="F12" s="25" t="s">
        <v>3</v>
      </c>
      <c r="G12" s="17">
        <f>E12</f>
        <v>28449658.487639099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-2044808.52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23511396.63395685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21466588.11395685</v>
      </c>
      <c r="F19" s="25" t="s">
        <v>3</v>
      </c>
      <c r="G19" s="17">
        <f>E19</f>
        <v>21466588.11395685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21842253.405951098</v>
      </c>
      <c r="F20" s="25" t="s">
        <v>3</v>
      </c>
      <c r="G20" s="17">
        <f>E20</f>
        <v>21842253.405951098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21842253.405951098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10921126.702975549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28449658.487639099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10921126.702975549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11293379.968533756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26.25" x14ac:dyDescent="0.25">
      <c r="A10" s="1"/>
      <c r="B10" s="60" t="s">
        <v>154</v>
      </c>
      <c r="C10" s="61">
        <v>75</v>
      </c>
      <c r="D10" s="11">
        <v>8662</v>
      </c>
      <c r="E10" s="11">
        <f>D10/C10</f>
        <v>115.49333333333334</v>
      </c>
      <c r="F10" s="11">
        <v>0</v>
      </c>
      <c r="G10" s="11">
        <v>109</v>
      </c>
      <c r="H10" s="22" t="s">
        <v>3</v>
      </c>
      <c r="I10" s="1"/>
    </row>
    <row r="11" spans="1:9" ht="26.25" x14ac:dyDescent="0.25">
      <c r="A11" s="1"/>
      <c r="B11" s="60" t="s">
        <v>155</v>
      </c>
      <c r="C11" s="61">
        <v>75</v>
      </c>
      <c r="D11" s="11">
        <v>2191321</v>
      </c>
      <c r="E11" s="11">
        <f t="shared" ref="E11:E12" si="0">D11/C11</f>
        <v>29217.613333333335</v>
      </c>
      <c r="F11" s="11">
        <v>0</v>
      </c>
      <c r="G11" s="11">
        <v>27602</v>
      </c>
      <c r="H11" s="22" t="s">
        <v>3</v>
      </c>
      <c r="I11" s="1"/>
    </row>
    <row r="12" spans="1:9" ht="39" x14ac:dyDescent="0.25">
      <c r="A12" s="1"/>
      <c r="B12" s="60" t="s">
        <v>156</v>
      </c>
      <c r="C12" s="61">
        <v>10</v>
      </c>
      <c r="D12" s="11">
        <v>362315</v>
      </c>
      <c r="E12" s="11">
        <f t="shared" si="0"/>
        <v>36231.5</v>
      </c>
      <c r="F12" s="11">
        <v>0</v>
      </c>
      <c r="G12" s="11">
        <v>4564</v>
      </c>
      <c r="H12" s="22" t="s">
        <v>3</v>
      </c>
      <c r="I12" s="1"/>
    </row>
    <row r="13" spans="1:9" ht="39" x14ac:dyDescent="0.25">
      <c r="A13" s="1"/>
      <c r="B13" s="60" t="s">
        <v>157</v>
      </c>
      <c r="C13" s="61">
        <v>10</v>
      </c>
      <c r="D13" s="11">
        <v>2190566</v>
      </c>
      <c r="E13" s="11">
        <f t="shared" ref="E13:E14" si="1">D13/C13</f>
        <v>219056.6</v>
      </c>
      <c r="F13" s="11">
        <v>0</v>
      </c>
      <c r="G13" s="11">
        <v>27605</v>
      </c>
      <c r="H13" s="22" t="s">
        <v>3</v>
      </c>
      <c r="I13" s="1"/>
    </row>
    <row r="14" spans="1:9" ht="26.25" x14ac:dyDescent="0.25">
      <c r="A14" s="1"/>
      <c r="B14" s="60" t="s">
        <v>158</v>
      </c>
      <c r="C14" s="61">
        <v>10</v>
      </c>
      <c r="D14" s="11">
        <v>1950000</v>
      </c>
      <c r="E14" s="11">
        <f t="shared" si="1"/>
        <v>195000</v>
      </c>
      <c r="F14" s="11">
        <v>0</v>
      </c>
      <c r="G14" s="11">
        <v>24562</v>
      </c>
      <c r="H14" s="22" t="s">
        <v>3</v>
      </c>
      <c r="I14" s="1"/>
    </row>
    <row r="15" spans="1:9" x14ac:dyDescent="0.25">
      <c r="A15" s="1"/>
      <c r="B15" s="93" t="s">
        <v>144</v>
      </c>
      <c r="C15" s="94"/>
      <c r="D15" s="95"/>
      <c r="E15" s="20">
        <f>SUM(E10:E14)</f>
        <v>479621.20666666667</v>
      </c>
      <c r="F15" s="20">
        <f t="shared" ref="F15:G15" si="2">SUM(F10:F14)</f>
        <v>0</v>
      </c>
      <c r="G15" s="20">
        <f t="shared" si="2"/>
        <v>84442</v>
      </c>
      <c r="H15" s="21" t="s">
        <v>3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3">
    <mergeCell ref="B3:H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Anlægsprojekter'!F15</f>
        <v>0</v>
      </c>
      <c r="E10" s="22" t="s">
        <v>3</v>
      </c>
      <c r="F10" s="11">
        <f>SUM('Fane 10. Anlægsprojekter'!E15,'Fane 10. Anlægsprojekter'!G15)</f>
        <v>564063.20666666667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564063.20666666667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573595.87485933327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161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153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162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54200740.466655403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-153885.20016089993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214382.08625696538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573595.87485933327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926708.68154662254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-572046.87646077981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-359806.35555755446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-328618.55653260648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54501070.120606482</v>
      </c>
      <c r="D20" s="18" t="s">
        <v>3</v>
      </c>
      <c r="E20" s="17">
        <f>C20</f>
        <v>54501070.120606482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omk.'!E16</f>
        <v>21254050.664823525</v>
      </c>
      <c r="D22" s="18" t="s">
        <v>3</v>
      </c>
      <c r="E22" s="17">
        <f>C22</f>
        <v>21254050.664823525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117349.04035024659</v>
      </c>
      <c r="D24" s="18" t="s">
        <v>3</v>
      </c>
      <c r="E24" s="17">
        <f>C24</f>
        <v>117349.04035024659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1212778</v>
      </c>
      <c r="D26" s="18" t="s">
        <v>3</v>
      </c>
      <c r="E26" s="17">
        <f>C26</f>
        <v>1212778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11293379.968533756</v>
      </c>
      <c r="D28" s="18" t="s">
        <v>3</v>
      </c>
      <c r="E28" s="17">
        <f>C28</f>
        <v>11293379.968533756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88378627.794314012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54501070.120606482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921068.0850382495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-568564.99949313852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-358569.34130714758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-331264.91190980689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54163738.952934645</v>
      </c>
      <c r="D14" s="18" t="s">
        <v>3</v>
      </c>
      <c r="E14" s="17">
        <f>C14</f>
        <v>54163738.952934645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omk.'!E16*(1+Prisudvikling2019)</f>
        <v>21613244.121059041</v>
      </c>
      <c r="D16" s="18" t="s">
        <v>3</v>
      </c>
      <c r="E16" s="17">
        <f>C16</f>
        <v>21613244.121059041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1212778</v>
      </c>
      <c r="D18" s="18" t="s">
        <v>3</v>
      </c>
      <c r="E18" s="17">
        <f>C18</f>
        <v>1212778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11484238.090001976</v>
      </c>
      <c r="D20" s="18" t="s">
        <v>3</v>
      </c>
      <c r="E20" s="17">
        <f>C20</f>
        <v>11484238.090001976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88473999.163995653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54163738.952934645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915367.18830459542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-565045.89987267368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-357336.57991173357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-333932.5783074692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53822791.083147362</v>
      </c>
      <c r="D13" s="18" t="s">
        <v>3</v>
      </c>
      <c r="E13" s="17">
        <f>C13</f>
        <v>53822791.083147362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omk.'!E16*(1+Prisudvikling2019)^2</f>
        <v>21978507.946704935</v>
      </c>
      <c r="D15" s="18" t="s">
        <v>3</v>
      </c>
      <c r="E15" s="17">
        <f>C15</f>
        <v>21978507.946704935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75801299.029852301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53822791.083147362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909605.16930519033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-561489.0701630218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-356108.05674999702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-336621.72734260187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53478177.398196936</v>
      </c>
      <c r="D13" s="18" t="s">
        <v>3</v>
      </c>
      <c r="E13" s="17">
        <f>C13</f>
        <v>53478177.398196936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omk.'!E16*(1+Prisudvikling2019)^3</f>
        <v>22349944.731004246</v>
      </c>
      <c r="D15" s="18" t="s">
        <v>3</v>
      </c>
      <c r="E15" s="17">
        <f>C15</f>
        <v>22349944.731004246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75828122.129201174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75044582.232777148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20843841.766121745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54200740.466655403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18348008.436917938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36563009.258593991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18196680.675917938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36773828.49967666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-151327.76099999994</v>
      </c>
      <c r="E22" s="22" t="s">
        <v>3</v>
      </c>
      <c r="F22" s="11">
        <f>D22*(1+Prisudvikling2019)</f>
        <v>-153885.20016089993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210819.2410826683</v>
      </c>
      <c r="E23" s="22" t="s">
        <v>3</v>
      </c>
      <c r="F23" s="11">
        <f>D23*(1+Prisudvikling2019)</f>
        <v>214382.08625696538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159</v>
      </c>
      <c r="C10" s="48"/>
      <c r="D10" s="49"/>
      <c r="E10" s="11">
        <v>19289430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65494</v>
      </c>
      <c r="F11" s="22" t="s">
        <v>3</v>
      </c>
      <c r="G11" s="1"/>
      <c r="H11" s="1"/>
    </row>
    <row r="12" spans="1:8" x14ac:dyDescent="0.25">
      <c r="A12" s="1"/>
      <c r="B12" s="44" t="s">
        <v>151</v>
      </c>
      <c r="C12" s="48"/>
      <c r="D12" s="49"/>
      <c r="E12" s="11">
        <v>61547</v>
      </c>
      <c r="F12" s="22" t="s">
        <v>3</v>
      </c>
      <c r="G12" s="1"/>
      <c r="H12" s="1"/>
    </row>
    <row r="13" spans="1:8" x14ac:dyDescent="0.25">
      <c r="A13" s="1"/>
      <c r="B13" s="44" t="s">
        <v>152</v>
      </c>
      <c r="C13" s="48"/>
      <c r="D13" s="49"/>
      <c r="E13" s="11">
        <v>55000</v>
      </c>
      <c r="F13" s="22" t="s">
        <v>3</v>
      </c>
      <c r="G13" s="1"/>
      <c r="H13" s="1"/>
    </row>
    <row r="14" spans="1:8" x14ac:dyDescent="0.25">
      <c r="A14" s="1"/>
      <c r="B14" s="44" t="s">
        <v>160</v>
      </c>
      <c r="C14" s="48"/>
      <c r="D14" s="49"/>
      <c r="E14" s="11">
        <v>1082002</v>
      </c>
      <c r="F14" s="22" t="s">
        <v>3</v>
      </c>
      <c r="G14" s="1"/>
      <c r="H14" s="1"/>
    </row>
    <row r="15" spans="1:8" x14ac:dyDescent="0.25">
      <c r="A15" s="1"/>
      <c r="B15" s="41" t="s">
        <v>140</v>
      </c>
      <c r="C15" s="42"/>
      <c r="D15" s="43"/>
      <c r="E15" s="20">
        <f>SUM(E10:E14)</f>
        <v>20553473</v>
      </c>
      <c r="F15" s="21" t="s">
        <v>3</v>
      </c>
      <c r="G15" s="1"/>
      <c r="H15" s="1"/>
    </row>
    <row r="16" spans="1:8" x14ac:dyDescent="0.25">
      <c r="A16" s="1"/>
      <c r="B16" s="41" t="s">
        <v>141</v>
      </c>
      <c r="C16" s="42"/>
      <c r="D16" s="43"/>
      <c r="E16" s="20">
        <f>E15*(1+Prisudvikling2019)^2</f>
        <v>21254050.664823525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1.0258806641192171E-2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2018-09-27T09:20:06Z</dcterms:modified>
</cp:coreProperties>
</file>