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6" i="11"/>
  <c r="D10" i="20" s="1"/>
  <c r="G16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E15" i="11" l="1"/>
  <c r="D12" i="20" l="1"/>
  <c r="C12" i="2" s="1"/>
  <c r="C18" i="2" s="1"/>
  <c r="C12" i="15" l="1"/>
  <c r="C11" i="22" s="1"/>
  <c r="C11" i="23" s="1"/>
  <c r="E14" i="11"/>
  <c r="E10" i="11" l="1"/>
  <c r="E16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/>
  <c r="C10" i="22" s="1"/>
  <c r="C13" i="22" l="1"/>
  <c r="E13" i="22" s="1"/>
  <c r="E16" i="22" s="1"/>
  <c r="C8" i="23" l="1"/>
  <c r="C9" i="23" s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<sst xmlns="http://schemas.openxmlformats.org/spreadsheetml/2006/main" count="316" uniqueCount="162">
  <si>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</si>
  <si>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</si>
  <si>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</si>
  <si>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</si>
  <si>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</si>
  <si>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</si>
  <si>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</si>
  <si>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</si>
  <si>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</si>
  <si>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</si>
  <si>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</si>
  <si>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</si>
  <si>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</si>
  <si>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</si>
  <si>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</si>
  <si>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</si>
  <si>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</si>
  <si>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</si>
  <si>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</si>
  <si>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</si>
  <si>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</si>
  <si>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</si>
  <si>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</si>
  <si>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</si>
  <si>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</si>
  <si>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</si>
  <si>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</si>
  <si>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</si>
  <si>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</si>
  <si>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</si>
  <si>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</si>
  <si>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</si>
  <si>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</si>
  <si>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</si>
  <si>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</si>
  <si>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</si>
  <si>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</si>
  <si>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</si>
  <si>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</si>
  <si>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</si>
  <si>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</si>
  <si>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</si>
  <si>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</si>
  <si>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</si>
  <si>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</si>
  <si>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</si>
  <si>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</si>
  <si>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</si>
  <si>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</si>
  <si>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</si>
  <si>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</si>
  <si>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</si>
  <si>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</si>
  <si>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</si>
  <si>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</si>
  <si>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</si>
  <si>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</si>
  <si>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</si>
  <si>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</si>
  <si>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</si>
  <si>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</si>
  <si>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</si>
  <si>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</si>
  <si>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</si>
  <si>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</si>
  <si>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</si>
  <si>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</si>
  <si>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</si>
  <si>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</si>
  <si>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</si>
  <si>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</si>
  <si>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</si>
  <si>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</si>
  <si>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</si>
  <si>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</si>
  <si>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</si>
  <si>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</si>
  <si>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</si>
  <si>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</si>
  <si>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</si>
  <si>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</si>
  <si>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</si>
  <si>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</si>
  <si>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</si>
  <si>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</si>
  <si>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</si>
  <si>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</si>
  <si>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</si>
  <si>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</si>
  <si>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</si>
  <si>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</si>
  <si>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</si>
  <si>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</si>
  <si>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</si>
  <si>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</si>
  <si>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</si>
  <si>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</si>
  <si>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</si>
  <si>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</si>
  <si>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</si>
  <si>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</si>
  <si>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</si>
  <si>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</si>
  <si>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</si>
  <si>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</si>
  <si>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</si>
  <si>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</si>
  <si>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</si>
  <si>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</si>
  <si>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</si>
  <si>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</si>
  <si>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</si>
  <si>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</si>
  <si>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</si>
  <si>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</si>
  <si>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</si>
  <si>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</si>
  <si>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</si>
  <si>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</si>
  <si>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</si>
  <si>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</si>
  <si>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</si>
  <si>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</si>
  <si>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</si>
  <si>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</si>
  <si>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</si>
  <si>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</si>
  <si>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</si>
  <si>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</si>
  <si>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</si>
  <si>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</si>
  <si>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</si>
  <si>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</si>
  <si>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</si>
  <si>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</si>
  <si>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</si>
  <si>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</si>
  <si>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</si>
  <si>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</si>
  <si>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</si>
  <si>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</si>
  <si>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</si>
  <si>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</si>
  <si>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</si>
  <si>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</si>
  <si>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</si>
  <si>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</si>
  <si>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</si>
  <si>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</si>
  <si>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</si>
  <si>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</si>
  <si>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</si>
  <si>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</si>
  <si>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>Fane 12: Bortfald eller nedsættelse af omkostninger til mål, medfinansiering eller udvidelse</t>
  </si>
  <si>
    <t>Fane 13: Nøgletal</t>
  </si>
  <si>
    <t>Etageareal vandbehandlingsbygning</t>
  </si>
  <si>
    <t>Rentvandsbeholder  insitu støbt</t>
  </si>
  <si>
    <t>Filteranlæg, trykfiltre, enkelt filtrering</t>
  </si>
  <si>
    <t>Udpumpningsanlæg, rentvandspumper på vandværk</t>
  </si>
  <si>
    <t>Elanlæg</t>
  </si>
  <si>
    <t>SRO anlæg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</si>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</sst>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210101.2522672482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10505062.613362409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142530.22898303921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15662662.525608703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-24212000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-19333037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-4878963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-2439481.5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43923277.414224245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39056104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4867173.4142242447</v>
      </c>
      <c r="F12" s="25" t="s">
        <v>3</v>
      </c>
      <c r="G12" s="17">
        <f>E12</f>
        <v>4867173.4142242447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-495398.02094999998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1986882.0483762026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1491484.0274262025</v>
      </c>
      <c r="F19" s="25" t="s">
        <v>3</v>
      </c>
      <c r="G19" s="17">
        <f>E19</f>
        <v>1491484.0274262025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1517584.9979061612</v>
      </c>
      <c r="F20" s="25" t="s">
        <v>3</v>
      </c>
      <c r="G20" s="17">
        <f>E20</f>
        <v>1517584.9979061612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1517584.9979061612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758792.49895308062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4867173.4142242447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758792.49895308062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784656.40414332051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155</v>
      </c>
      <c r="C10" s="61">
        <v>75</v>
      </c>
      <c r="D10" s="11">
        <v>4271448</v>
      </c>
      <c r="E10" s="11">
        <f>D10/C10</f>
        <v>56952.639999999999</v>
      </c>
      <c r="F10" s="11">
        <v>0</v>
      </c>
      <c r="G10" s="11">
        <v>41611</v>
      </c>
      <c r="H10" s="22" t="s">
        <v>3</v>
      </c>
      <c r="I10" s="1"/>
    </row>
    <row r="11" spans="1:9" ht="26.25" x14ac:dyDescent="0.25">
      <c r="A11" s="1"/>
      <c r="B11" s="60" t="s">
        <v>156</v>
      </c>
      <c r="C11" s="61">
        <v>50</v>
      </c>
      <c r="D11" s="11">
        <v>2200443</v>
      </c>
      <c r="E11" s="11">
        <f t="shared" ref="E11:E13" si="0">D11/C11</f>
        <v>44008.86</v>
      </c>
      <c r="F11" s="11">
        <v>0</v>
      </c>
      <c r="G11" s="11">
        <v>21436</v>
      </c>
      <c r="H11" s="22" t="s">
        <v>3</v>
      </c>
      <c r="I11" s="1"/>
    </row>
    <row r="12" spans="1:9" ht="26.25" x14ac:dyDescent="0.25">
      <c r="A12" s="1"/>
      <c r="B12" s="60" t="s">
        <v>157</v>
      </c>
      <c r="C12" s="61">
        <v>25</v>
      </c>
      <c r="D12" s="11">
        <v>2200443</v>
      </c>
      <c r="E12" s="11">
        <f t="shared" si="0"/>
        <v>88017.72</v>
      </c>
      <c r="F12" s="11">
        <v>0</v>
      </c>
      <c r="G12" s="11">
        <v>21436</v>
      </c>
      <c r="H12" s="22" t="s">
        <v>3</v>
      </c>
      <c r="I12" s="1"/>
    </row>
    <row r="13" spans="1:9" ht="39" x14ac:dyDescent="0.25">
      <c r="A13" s="1"/>
      <c r="B13" s="60" t="s">
        <v>158</v>
      </c>
      <c r="C13" s="61">
        <v>25</v>
      </c>
      <c r="D13" s="11">
        <v>2200443</v>
      </c>
      <c r="E13" s="11">
        <f t="shared" si="0"/>
        <v>88017.72</v>
      </c>
      <c r="F13" s="11">
        <v>0</v>
      </c>
      <c r="G13" s="11">
        <v>21436</v>
      </c>
      <c r="H13" s="22" t="s">
        <v>3</v>
      </c>
      <c r="I13" s="1"/>
    </row>
    <row r="14" spans="1:9" x14ac:dyDescent="0.25">
      <c r="A14" s="1"/>
      <c r="B14" s="60" t="s">
        <v>159</v>
      </c>
      <c r="C14" s="61">
        <v>20</v>
      </c>
      <c r="D14" s="11">
        <v>1035503</v>
      </c>
      <c r="E14" s="11">
        <f t="shared" ref="E14:E15" si="1">D14/C14</f>
        <v>51775.15</v>
      </c>
      <c r="F14" s="11">
        <v>0</v>
      </c>
      <c r="G14" s="11">
        <v>10088</v>
      </c>
      <c r="H14" s="22" t="s">
        <v>3</v>
      </c>
      <c r="I14" s="1"/>
    </row>
    <row r="15" spans="1:9" x14ac:dyDescent="0.25">
      <c r="A15" s="1"/>
      <c r="B15" s="60" t="s">
        <v>160</v>
      </c>
      <c r="C15" s="61">
        <v>10</v>
      </c>
      <c r="D15" s="11">
        <v>1035203</v>
      </c>
      <c r="E15" s="11">
        <f t="shared" si="1"/>
        <v>103520.3</v>
      </c>
      <c r="F15" s="11">
        <v>0</v>
      </c>
      <c r="G15" s="11">
        <v>10088</v>
      </c>
      <c r="H15" s="22" t="s">
        <v>3</v>
      </c>
      <c r="I15" s="1"/>
    </row>
    <row r="16" spans="1:9" x14ac:dyDescent="0.25">
      <c r="A16" s="1"/>
      <c r="B16" s="93" t="s">
        <v>144</v>
      </c>
      <c r="C16" s="94"/>
      <c r="D16" s="95"/>
      <c r="E16" s="20">
        <f>SUM(E10:E15)</f>
        <v>432292.39</v>
      </c>
      <c r="F16" s="20">
        <f t="shared" ref="F16:G16" si="2">SUM(F10:F15)</f>
        <v>0</v>
      </c>
      <c r="G16" s="20">
        <f t="shared" si="2"/>
        <v>126095</v>
      </c>
      <c r="H16" s="21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Anlægsprojekter'!F16</f>
        <v>0</v>
      </c>
      <c r="E10" s="22" t="s">
        <v>3</v>
      </c>
      <c r="F10" s="11">
        <f>SUM('Fane 10. Anlægsprojekter'!E16,'Fane 10. Anlægsprojekter'!G16)</f>
        <v>558387.39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558387.39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567824.13689099997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153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154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25315264.505319215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156512.44167034121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567824.13689099997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440069.25831758132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-269354.83513379074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-209378.92416195339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-143715.30347284567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25857221.279429547</v>
      </c>
      <c r="D20" s="18" t="s">
        <v>3</v>
      </c>
      <c r="E20" s="17">
        <f>C20</f>
        <v>25857221.279429547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16003888.409778867</v>
      </c>
      <c r="D22" s="18" t="s">
        <v>3</v>
      </c>
      <c r="E22" s="17">
        <f>C22</f>
        <v>16003888.409778867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89447.892428029183</v>
      </c>
      <c r="D24" s="18" t="s">
        <v>3</v>
      </c>
      <c r="E24" s="17">
        <f>C24</f>
        <v>89447.892428029183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-2439481.5</v>
      </c>
      <c r="D26" s="18" t="s">
        <v>3</v>
      </c>
      <c r="E26" s="17">
        <f>C26</f>
        <v>-2439481.5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784656.40414332051</v>
      </c>
      <c r="D28" s="18" t="s">
        <v>3</v>
      </c>
      <c r="E28" s="17">
        <f>C28</f>
        <v>784656.40414332051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40295732.485779762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25857221.279429547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436987.03962235933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-267468.29002116056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-208659.07942068455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-144872.63850025338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25673208.311109807</v>
      </c>
      <c r="D14" s="18" t="s">
        <v>3</v>
      </c>
      <c r="E14" s="17">
        <f>C14</f>
        <v>25673208.311109807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16274354.123904128</v>
      </c>
      <c r="D16" s="18" t="s">
        <v>3</v>
      </c>
      <c r="E16" s="17">
        <f>C16</f>
        <v>16274354.123904128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-2439481.5</v>
      </c>
      <c r="D18" s="18" t="s">
        <v>3</v>
      </c>
      <c r="E18" s="17">
        <f>C18</f>
        <v>-2439481.5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797917.09737334261</v>
      </c>
      <c r="D20" s="18" t="s">
        <v>3</v>
      </c>
      <c r="E20" s="17">
        <f>C20</f>
        <v>797917.09737334261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40305998.032387279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25673208.311109807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433877.22045775573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-265564.85138611461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-207941.70950563622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-146039.29351191674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25487539.677163895</v>
      </c>
      <c r="D13" s="18" t="s">
        <v>3</v>
      </c>
      <c r="E13" s="17">
        <f>C13</f>
        <v>25487539.677163895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16549390.708598105</v>
      </c>
      <c r="D15" s="18" t="s">
        <v>3</v>
      </c>
      <c r="E15" s="17">
        <f>C15</f>
        <v>16549390.708598105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42036930.385761999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25487539.677163895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430739.42054406978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-263644.28646943561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-207226.80590835583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-147215.34356138943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25300192.661768783</v>
      </c>
      <c r="D13" s="18" t="s">
        <v>3</v>
      </c>
      <c r="E13" s="17">
        <f>C13</f>
        <v>25300192.661768783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16829075.41157341</v>
      </c>
      <c r="D15" s="18" t="s">
        <v>3</v>
      </c>
      <c r="E15" s="17">
        <f>C15</f>
        <v>16829075.41157341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42129268.073342189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40406988.135218769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15091723.629899554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25315264.505319215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10585021.868557494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15608276.578450453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10585021.868557494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15762187.918474389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153911.3400239367</v>
      </c>
      <c r="E23" s="22" t="s">
        <v>3</v>
      </c>
      <c r="F23" s="11">
        <f>D23*(1+Prisudvikling2019)</f>
        <v>156512.44167034121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161</v>
      </c>
      <c r="C10" s="48"/>
      <c r="D10" s="49"/>
      <c r="E10" s="11">
        <v>15413441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44337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18589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15476367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16003888.409778867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1.0172137026364166E-2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2018-10-02T07:50:25Z</dcterms:modified>
</cp:coreProperties>
</file>